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C:\Users\NVKRIV~1\AppData\Local\Temp\notesA513DF\"/>
    </mc:Choice>
  </mc:AlternateContent>
  <bookViews>
    <workbookView xWindow="0" yWindow="0" windowWidth="28800" windowHeight="10200" firstSheet="1" activeTab="1"/>
  </bookViews>
  <sheets>
    <sheet name="Итог" sheetId="5" state="hidden" r:id="rId1"/>
    <sheet name="приложение 18" sheetId="17" r:id="rId2"/>
    <sheet name="Сводная" sheetId="3" r:id="rId3"/>
    <sheet name="ОиР" sheetId="15" r:id="rId4"/>
    <sheet name="Прочее" sheetId="14" r:id="rId5"/>
    <sheet name="Скважинные" sheetId="13" r:id="rId6"/>
    <sheet name="СМР" sheetId="12" r:id="rId7"/>
    <sheet name="Транспорт" sheetId="16" r:id="rId8"/>
    <sheet name="Результаты 2022" sheetId="4" state="hidden" r:id="rId9"/>
    <sheet name="Лист2" sheetId="2" state="hidden" r:id="rId10"/>
    <sheet name="Лист1" sheetId="1" state="hidden" r:id="rId11"/>
  </sheets>
  <externalReferences>
    <externalReference r:id="rId12"/>
  </externalReferences>
  <definedNames>
    <definedName name="_Toc471894178" localSheetId="0">Итог!$N$3</definedName>
    <definedName name="_Toc471894178" localSheetId="3">ОиР!#REF!</definedName>
    <definedName name="_Toc471894178" localSheetId="4">Прочее!#REF!</definedName>
    <definedName name="_Toc471894178" localSheetId="2">Сводная!$K$2</definedName>
    <definedName name="_Toc471894178" localSheetId="5">Скважинные!#REF!</definedName>
    <definedName name="_Toc471894178" localSheetId="6">СМР!#REF!</definedName>
    <definedName name="_Toc471894178" localSheetId="7">Транспорт!#REF!</definedName>
    <definedName name="_xlnm._FilterDatabase" localSheetId="0" hidden="1">Итог!$A$3:$S$19</definedName>
    <definedName name="_xlnm._FilterDatabase" localSheetId="10" hidden="1">Лист1!$A$1:$H$172</definedName>
    <definedName name="_xlnm._FilterDatabase" localSheetId="9" hidden="1">Лист2!$A$4:$O$74</definedName>
    <definedName name="_xlnm._FilterDatabase" localSheetId="2" hidden="1">Сводная!$A$4:$AB$5</definedName>
    <definedName name="_xlnm._FilterDatabase" localSheetId="6" hidden="1">СМР!#REF!</definedName>
    <definedName name="_xlnm._FilterDatabase" localSheetId="7" hidden="1">Транспорт!$A$4:$AB$5</definedName>
    <definedName name="_xlnm.Print_Titles" localSheetId="3">ОиР!#REF!</definedName>
    <definedName name="_xlnm.Print_Titles" localSheetId="4">Прочее!#REF!</definedName>
    <definedName name="_xlnm.Print_Titles" localSheetId="2">Сводная!$4:$4</definedName>
    <definedName name="_xlnm.Print_Titles" localSheetId="5">Скважинные!#REF!</definedName>
    <definedName name="_xlnm.Print_Titles" localSheetId="6">СМР!$4:$4</definedName>
    <definedName name="_xlnm.Print_Area" localSheetId="0">Итог!$A$1:$S$59</definedName>
    <definedName name="_xlnm.Print_Area" localSheetId="3">ОиР!$A$1:$AA$5</definedName>
    <definedName name="_xlnm.Print_Area" localSheetId="1">'приложение 18'!$A$1:$M$37</definedName>
    <definedName name="_xlnm.Print_Area" localSheetId="4">Прочее!$A$1:$AA$5</definedName>
    <definedName name="_xlnm.Print_Area" localSheetId="2">Сводная!$A$1:$AB$7</definedName>
    <definedName name="_xlnm.Print_Area" localSheetId="5">Скважинные!$A$1:$AA$5</definedName>
    <definedName name="_xlnm.Print_Area" localSheetId="6">СМР!$A$1:$AA$5</definedName>
    <definedName name="_xlnm.Print_Area" localSheetId="7">Транспорт!$A$1:$AB$5</definedName>
  </definedNames>
  <calcPr calcId="162913"/>
  <pivotCaches>
    <pivotCache cacheId="0" r:id="rId1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 i="16" l="1"/>
  <c r="X5" i="16"/>
  <c r="W5" i="16"/>
  <c r="V5" i="16"/>
  <c r="U5" i="16"/>
  <c r="T5" i="16"/>
  <c r="S5" i="16"/>
  <c r="R5" i="16"/>
  <c r="Q5" i="16"/>
  <c r="P5" i="16"/>
  <c r="X5" i="12"/>
  <c r="W5" i="12"/>
  <c r="V5" i="12"/>
  <c r="U5" i="12"/>
  <c r="T5" i="12"/>
  <c r="S5" i="12"/>
  <c r="R5" i="12"/>
  <c r="Q5" i="12"/>
  <c r="P5" i="12"/>
  <c r="O5" i="12"/>
  <c r="X5" i="13"/>
  <c r="W5" i="13"/>
  <c r="V5" i="13"/>
  <c r="U5" i="13"/>
  <c r="T5" i="13"/>
  <c r="S5" i="13"/>
  <c r="R5" i="13"/>
  <c r="Q5" i="13"/>
  <c r="P5" i="13"/>
  <c r="O5" i="13"/>
  <c r="Y5" i="13" s="1"/>
  <c r="X5" i="14"/>
  <c r="W5" i="14"/>
  <c r="V5" i="14"/>
  <c r="U5" i="14"/>
  <c r="T5" i="14"/>
  <c r="S5" i="14"/>
  <c r="R5" i="14"/>
  <c r="Q5" i="14"/>
  <c r="P5" i="14"/>
  <c r="O5" i="14"/>
  <c r="Y5" i="14" s="1"/>
  <c r="Z5" i="16" l="1"/>
  <c r="Y5" i="12"/>
  <c r="O5" i="15" l="1"/>
  <c r="P5" i="3"/>
  <c r="X5" i="15" l="1"/>
  <c r="W5" i="15"/>
  <c r="V5" i="15"/>
  <c r="U5" i="15"/>
  <c r="T5" i="15"/>
  <c r="S5" i="15"/>
  <c r="R5" i="15"/>
  <c r="Q5" i="15"/>
  <c r="P5" i="15"/>
  <c r="Y5" i="3"/>
  <c r="W5" i="3"/>
  <c r="V5" i="3"/>
  <c r="X5" i="3"/>
  <c r="Y5" i="15" l="1"/>
  <c r="U5" i="3"/>
  <c r="T5" i="3"/>
  <c r="S5" i="3" l="1"/>
  <c r="R5" i="3"/>
  <c r="Q5" i="3"/>
  <c r="Z5" i="3" l="1"/>
  <c r="L45" i="5"/>
  <c r="L43" i="5"/>
  <c r="L5" i="5"/>
  <c r="L6" i="5"/>
  <c r="L7" i="5"/>
  <c r="L8" i="5"/>
  <c r="L9" i="5"/>
  <c r="L10" i="5"/>
  <c r="L11" i="5"/>
  <c r="L12" i="5"/>
  <c r="L13" i="5"/>
  <c r="L14" i="5"/>
  <c r="L15" i="5"/>
  <c r="L16" i="5"/>
  <c r="L17" i="5"/>
  <c r="L18" i="5"/>
  <c r="L19" i="5"/>
  <c r="C5" i="5" l="1"/>
  <c r="C6" i="5"/>
  <c r="C7" i="5"/>
  <c r="C8" i="5"/>
  <c r="C9" i="5"/>
  <c r="C10" i="5"/>
  <c r="C11" i="5"/>
  <c r="C12" i="5"/>
  <c r="C13" i="5"/>
  <c r="C14" i="5"/>
  <c r="C15" i="5"/>
  <c r="C16" i="5"/>
  <c r="C17" i="5"/>
  <c r="C18" i="5"/>
  <c r="C19" i="5"/>
  <c r="C4" i="5"/>
  <c r="L39" i="5" l="1"/>
  <c r="L34" i="5"/>
  <c r="L38" i="5"/>
  <c r="L37" i="5"/>
  <c r="L32" i="5"/>
  <c r="L44" i="5"/>
  <c r="L40" i="5"/>
  <c r="L31" i="5"/>
  <c r="L33" i="5"/>
  <c r="L27" i="5"/>
  <c r="L26" i="5"/>
  <c r="L28" i="5"/>
  <c r="L25" i="5"/>
  <c r="L4" i="5"/>
  <c r="I6" i="2" l="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5" i="2"/>
</calcChain>
</file>

<file path=xl/comments1.xml><?xml version="1.0" encoding="utf-8"?>
<comments xmlns="http://schemas.openxmlformats.org/spreadsheetml/2006/main">
  <authors>
    <author>Рыбников Иван Валерьевич</author>
  </authors>
  <commentList>
    <comment ref="N3" authorId="0" shapeId="0">
      <text>
        <r>
          <rPr>
            <b/>
            <sz val="9"/>
            <color indexed="81"/>
            <rFont val="Tahoma"/>
            <family val="2"/>
            <charset val="204"/>
          </rPr>
          <t>Рыбников Иван Валерьевич:</t>
        </r>
        <r>
          <rPr>
            <sz val="9"/>
            <color indexed="81"/>
            <rFont val="Tahoma"/>
            <family val="2"/>
            <charset val="204"/>
          </rPr>
          <t xml:space="preserve">
Процедура выполняется -10 
Наличие 2-х и менее актов по процедуре – 5
Более 2-х актов по процедуре – «-5»
</t>
        </r>
      </text>
    </comment>
    <comment ref="O3" authorId="0" shapeId="0">
      <text>
        <r>
          <rPr>
            <b/>
            <sz val="9"/>
            <color indexed="81"/>
            <rFont val="Tahoma"/>
            <family val="2"/>
            <charset val="204"/>
          </rPr>
          <t>Рыбников Иван Валерьевич:</t>
        </r>
        <r>
          <rPr>
            <sz val="9"/>
            <color indexed="81"/>
            <rFont val="Tahoma"/>
            <family val="2"/>
            <charset val="204"/>
          </rPr>
          <t xml:space="preserve">
В полном объеме (100%) - 10
Не в полном объеме (80-99%) - 5
Не в полном объеме (79% и менее) - «-5»
</t>
        </r>
      </text>
    </comment>
    <comment ref="P3" authorId="0" shapeId="0">
      <text>
        <r>
          <rPr>
            <b/>
            <sz val="9"/>
            <color indexed="81"/>
            <rFont val="Tahoma"/>
            <family val="2"/>
            <charset val="204"/>
          </rPr>
          <t>Рыбников Иван Валерьевич:</t>
        </r>
        <r>
          <rPr>
            <sz val="9"/>
            <color indexed="81"/>
            <rFont val="Tahoma"/>
            <family val="2"/>
            <charset val="204"/>
          </rPr>
          <t xml:space="preserve">
Приостановки ведения работ отсутствуют – 10
Менее 3-х приостановок ведения работ - 5
Более 3-х приостановок
ведения работ - «-5»
</t>
        </r>
      </text>
    </comment>
    <comment ref="Q3" authorId="0" shapeId="0">
      <text>
        <r>
          <rPr>
            <b/>
            <sz val="9"/>
            <color indexed="81"/>
            <rFont val="Tahoma"/>
            <family val="2"/>
            <charset val="204"/>
          </rPr>
          <t>Рыбников Иван Валерьевич:</t>
        </r>
        <r>
          <rPr>
            <sz val="9"/>
            <color indexed="81"/>
            <rFont val="Tahoma"/>
            <family val="2"/>
            <charset val="204"/>
          </rPr>
          <t xml:space="preserve">
Нет -10
Инициировано до 3 ПИР - 5
Инициировано более 3 ПИР- «-5» 
</t>
        </r>
      </text>
    </comment>
  </commentList>
</comments>
</file>

<file path=xl/sharedStrings.xml><?xml version="1.0" encoding="utf-8"?>
<sst xmlns="http://schemas.openxmlformats.org/spreadsheetml/2006/main" count="1407" uniqueCount="360">
  <si>
    <t>Скважинные работы</t>
  </si>
  <si>
    <t>Кирьянцев И.С.</t>
  </si>
  <si>
    <t>02-05.01.2022</t>
  </si>
  <si>
    <t>Аудит</t>
  </si>
  <si>
    <t>ООО "МежРегионСтрой"</t>
  </si>
  <si>
    <t>СМР</t>
  </si>
  <si>
    <t>Шкилёв Д.А.</t>
  </si>
  <si>
    <t>06-08.01.2022</t>
  </si>
  <si>
    <t>ООО "АТЭК-СТРОЙ"</t>
  </si>
  <si>
    <t>07-09.01.2022</t>
  </si>
  <si>
    <t>09-10.01.2022</t>
  </si>
  <si>
    <t>ООО "Север-Сервис"</t>
  </si>
  <si>
    <t>Тамарских А.С.</t>
  </si>
  <si>
    <t>10-12.01.2022</t>
  </si>
  <si>
    <t>17-19.01.2022</t>
  </si>
  <si>
    <t>ООО "СК Бастион"</t>
  </si>
  <si>
    <t>22-24.01.2022</t>
  </si>
  <si>
    <t>ООО "Геоконтроль+"</t>
  </si>
  <si>
    <t>26-29.01.2022</t>
  </si>
  <si>
    <t>30-31.01.2022</t>
  </si>
  <si>
    <t>ООО "ТНГ-Ленское"</t>
  </si>
  <si>
    <t>31.01.2022-02.02.2022</t>
  </si>
  <si>
    <t>Пусковой аудит</t>
  </si>
  <si>
    <t>ООО "АвтоАльянс"</t>
  </si>
  <si>
    <t>Транспортные услуги</t>
  </si>
  <si>
    <t>Семенов П.В.</t>
  </si>
  <si>
    <t>02-04.01.2022</t>
  </si>
  <si>
    <t>ООО "ГазНефтеХолдинг"</t>
  </si>
  <si>
    <t>11-13.01.2022</t>
  </si>
  <si>
    <t>АО "Механизация"</t>
  </si>
  <si>
    <t>14-15.01.2022</t>
  </si>
  <si>
    <t>ООО "СК "ПетроАльянс"</t>
  </si>
  <si>
    <t>ООО "СтройПроектСервис"</t>
  </si>
  <si>
    <t>03.02-06.02.22</t>
  </si>
  <si>
    <t>ООО "Пурэлектромонтаж-2000"</t>
  </si>
  <si>
    <t>07.02-09.02.2022</t>
  </si>
  <si>
    <t>09-10.02.2022</t>
  </si>
  <si>
    <t>12-14.02.2022</t>
  </si>
  <si>
    <t>АО "ОЗНА-ИС"</t>
  </si>
  <si>
    <t>Пономарев Р.Н.</t>
  </si>
  <si>
    <t>16-18.02.2022</t>
  </si>
  <si>
    <t>Мелякин В.Ф.</t>
  </si>
  <si>
    <t>18-19.02.2022</t>
  </si>
  <si>
    <t>ООО "Перспектива"</t>
  </si>
  <si>
    <t>20-21.02.2022</t>
  </si>
  <si>
    <t>21-23.02.2022</t>
  </si>
  <si>
    <t>ООО "МДС-СТРОЙ"</t>
  </si>
  <si>
    <t>Смердов В.А.</t>
  </si>
  <si>
    <t>21-22.02.2022</t>
  </si>
  <si>
    <t>АО "Башнефтегеофизика"</t>
  </si>
  <si>
    <t>Давыденко С.Ю.</t>
  </si>
  <si>
    <t>27-28.02.2022</t>
  </si>
  <si>
    <t>23-24.02.2022</t>
  </si>
  <si>
    <t>ООО "Нефтегазстрой"</t>
  </si>
  <si>
    <t>ООО "Бурводстрой"</t>
  </si>
  <si>
    <t>24-26.02.2022</t>
  </si>
  <si>
    <t>ООО "Игарская стивидорная компания"</t>
  </si>
  <si>
    <t>Прочее</t>
  </si>
  <si>
    <t>25-26.02.2022</t>
  </si>
  <si>
    <t>Халлибуртон Интернэшнл Гмбх.</t>
  </si>
  <si>
    <t>02-03.03.2022</t>
  </si>
  <si>
    <t>Шлюмберже Лоджелко, Инк</t>
  </si>
  <si>
    <t>04-05.03.2022</t>
  </si>
  <si>
    <t>ООО "РосДорСтрой"</t>
  </si>
  <si>
    <t>05-07.03.2022</t>
  </si>
  <si>
    <t>ООО СПХ "Синергия"</t>
  </si>
  <si>
    <t>06-08.03.2022</t>
  </si>
  <si>
    <t>АО "БВТ-Восток"</t>
  </si>
  <si>
    <t>11-12.03.2022</t>
  </si>
  <si>
    <t>ООО "Сибэр"</t>
  </si>
  <si>
    <t>ООО "РУСНЕФТЕСЕРВИС"</t>
  </si>
  <si>
    <t>Обслуживание и ремонт</t>
  </si>
  <si>
    <t>13-14.03.2022</t>
  </si>
  <si>
    <t>ООО "Ра Лидер"</t>
  </si>
  <si>
    <t>15-17.03.2022</t>
  </si>
  <si>
    <t>ООО "УралИнертРесурс"</t>
  </si>
  <si>
    <t>07-09.03.2022</t>
  </si>
  <si>
    <t>20-21.03.2022</t>
  </si>
  <si>
    <t>ООО "ИЦ ГазинформПласт"</t>
  </si>
  <si>
    <t>27-28.03.2022</t>
  </si>
  <si>
    <t>АО "Нефтеавтоматика"</t>
  </si>
  <si>
    <t>27-29.03.2022</t>
  </si>
  <si>
    <t>ООО "Мартин"</t>
  </si>
  <si>
    <t>06-07.04.2022</t>
  </si>
  <si>
    <t>ООО "Специалированное тампонажное управление"</t>
  </si>
  <si>
    <t>04-06.04.2022</t>
  </si>
  <si>
    <t>ООО "ЕкатеринбургСпецАвтоматика"</t>
  </si>
  <si>
    <t>04-05.04.2022</t>
  </si>
  <si>
    <t>Аудит/целевой</t>
  </si>
  <si>
    <t>ООО "ДАЛС"</t>
  </si>
  <si>
    <t>ООО "Самотлортранс"</t>
  </si>
  <si>
    <t>ООО "Терлиф"</t>
  </si>
  <si>
    <t>ООО "ПромСтрой Групп"</t>
  </si>
  <si>
    <t>10-11.04.2022</t>
  </si>
  <si>
    <t>09-10.04.2022</t>
  </si>
  <si>
    <t>11-12.04.2022</t>
  </si>
  <si>
    <t>АО "Бейкер Хьюз"</t>
  </si>
  <si>
    <t>ООО "АВП-ГРУПП"</t>
  </si>
  <si>
    <t>Водзинский В.В.</t>
  </si>
  <si>
    <t>15-17.04.2022</t>
  </si>
  <si>
    <t>АО "РОСГЕО"</t>
  </si>
  <si>
    <t>25.03-26.03.2022</t>
  </si>
  <si>
    <t>16.04-18.04.2022</t>
  </si>
  <si>
    <t>18.04.-20.04.2022</t>
  </si>
  <si>
    <t>24.04-26.04.2022</t>
  </si>
  <si>
    <t>ООО "СибНафтаТранс"</t>
  </si>
  <si>
    <t>26-28.04.2022</t>
  </si>
  <si>
    <t>ООО "ВИУР"</t>
  </si>
  <si>
    <t>27.04-28.04.2022</t>
  </si>
  <si>
    <t>ООО "ФракДжет-Волга"</t>
  </si>
  <si>
    <t>30.04-03.05.2022</t>
  </si>
  <si>
    <t>ООО "РемТрансСервис"</t>
  </si>
  <si>
    <t>06.05.-08.05.2022</t>
  </si>
  <si>
    <t>13.05.-15.05.2022</t>
  </si>
  <si>
    <t>12-14.05.2022</t>
  </si>
  <si>
    <t>ООО "Центргазэнергоремонт"</t>
  </si>
  <si>
    <t>16-17.05.2022</t>
  </si>
  <si>
    <t>22.05-24.05.2022</t>
  </si>
  <si>
    <t>ООО "АльпСервис"</t>
  </si>
  <si>
    <t>27.05-29.05.2022</t>
  </si>
  <si>
    <t>13-15.05.2022</t>
  </si>
  <si>
    <t>16-18.05.2022</t>
  </si>
  <si>
    <t>ООО "Сервис-Интегратор"</t>
  </si>
  <si>
    <t>23-25.05.2022</t>
  </si>
  <si>
    <t>ООО "МС-Груп"</t>
  </si>
  <si>
    <t>26-28.05.2022</t>
  </si>
  <si>
    <t>30-31.05.2022</t>
  </si>
  <si>
    <t>03-05.06.2022</t>
  </si>
  <si>
    <t>ООО "ВПТ-Нефтемаш"</t>
  </si>
  <si>
    <t>03.06-05.06.2022</t>
  </si>
  <si>
    <t>ООО "СибТрансНВ"</t>
  </si>
  <si>
    <t>11.06-12.06.2022</t>
  </si>
  <si>
    <t>17.06-18.06.2022</t>
  </si>
  <si>
    <t>Кононов А.В.</t>
  </si>
  <si>
    <t>20.06-21.06.2022</t>
  </si>
  <si>
    <t>ООО "Аггреко Евразия"</t>
  </si>
  <si>
    <t>21-22.06.2022</t>
  </si>
  <si>
    <t>ООО МПП "СибБурЭнерго"</t>
  </si>
  <si>
    <t>25-26.06.2022</t>
  </si>
  <si>
    <t>27.06-28.06.2022</t>
  </si>
  <si>
    <t>76</t>
  </si>
  <si>
    <t>64</t>
  </si>
  <si>
    <t>96</t>
  </si>
  <si>
    <t>28-29.06.2022</t>
  </si>
  <si>
    <t>02-03.07.2022</t>
  </si>
  <si>
    <t>ООО ИПП "Новые Технологии"</t>
  </si>
  <si>
    <t>04-05.07.2022</t>
  </si>
  <si>
    <t>19-20.07.2022</t>
  </si>
  <si>
    <t>18-19.07.2022</t>
  </si>
  <si>
    <t>ООО "Строительная компания ТРОН"</t>
  </si>
  <si>
    <t>27-29.07.2022</t>
  </si>
  <si>
    <t>30-31.07.2022</t>
  </si>
  <si>
    <t>31-01.08.2022</t>
  </si>
  <si>
    <t>05-07.08.2022</t>
  </si>
  <si>
    <t>12-13.08.2022</t>
  </si>
  <si>
    <t>14-15.08.2022</t>
  </si>
  <si>
    <t>20-21.08.2022</t>
  </si>
  <si>
    <t>ООО "Альянс-Энерджи"</t>
  </si>
  <si>
    <t>Генерация</t>
  </si>
  <si>
    <t>22-23.08.2022</t>
  </si>
  <si>
    <t>25-26.08.2022</t>
  </si>
  <si>
    <t>Куваев С.Ю.</t>
  </si>
  <si>
    <t>20-22.08.2022</t>
  </si>
  <si>
    <t>17-19.08.2022</t>
  </si>
  <si>
    <t>15-16.08.2022</t>
  </si>
  <si>
    <t>ООО "Дельта Ойл Сервис"</t>
  </si>
  <si>
    <t>17-18.08.2022</t>
  </si>
  <si>
    <t>ООО "СеверстройТранс"</t>
  </si>
  <si>
    <t>19-20.08.2022</t>
  </si>
  <si>
    <t>21-22.08.2022</t>
  </si>
  <si>
    <t>ООО "Алгоритм Энергострой"</t>
  </si>
  <si>
    <t>23-24.08.2022</t>
  </si>
  <si>
    <t>26-27.08.2022</t>
  </si>
  <si>
    <t>ООО "Бурсервис"</t>
  </si>
  <si>
    <t>ООО "Стройиндустрия"</t>
  </si>
  <si>
    <t>04.09-05.09.2022</t>
  </si>
  <si>
    <t>05.09-06.09.2022</t>
  </si>
  <si>
    <t>07.09-08.09.2022</t>
  </si>
  <si>
    <t>05.09-07.09.2022</t>
  </si>
  <si>
    <t>ООО "Сиам Мастер"</t>
  </si>
  <si>
    <t>08.09-09.09.2022</t>
  </si>
  <si>
    <t>Коробейников Д.О.</t>
  </si>
  <si>
    <t>10.09-11.09.2022</t>
  </si>
  <si>
    <t>14-16.09.2022</t>
  </si>
  <si>
    <t>16.09-17.09.2022</t>
  </si>
  <si>
    <t>ООО "Дорожно-строитетельный трест №1"</t>
  </si>
  <si>
    <t>20.09-21.09.2022</t>
  </si>
  <si>
    <t>27-28.09.2022</t>
  </si>
  <si>
    <t>27-29.09.2022</t>
  </si>
  <si>
    <t>01-02.10.2022</t>
  </si>
  <si>
    <t>03-05.10.2022</t>
  </si>
  <si>
    <t>06-07.10.2022</t>
  </si>
  <si>
    <t>06-08.10.2022</t>
  </si>
  <si>
    <t>10-11.10.2022</t>
  </si>
  <si>
    <t>07-09.10.2022</t>
  </si>
  <si>
    <t>скважинные работы</t>
  </si>
  <si>
    <t>14-16.10.2022</t>
  </si>
  <si>
    <t>17-18.10.2022</t>
  </si>
  <si>
    <t>22-23.10.2022</t>
  </si>
  <si>
    <t>ООО "Отряд "СоюзСпас"</t>
  </si>
  <si>
    <t>Якунин П.В.</t>
  </si>
  <si>
    <t>26-27.10.2022</t>
  </si>
  <si>
    <t>28-29.10.2022</t>
  </si>
  <si>
    <t>01-02.11.2022</t>
  </si>
  <si>
    <t>07-08.11.2022</t>
  </si>
  <si>
    <t>05-06.11.2022</t>
  </si>
  <si>
    <t>11-12.11.2022</t>
  </si>
  <si>
    <t>12-14.11.2022</t>
  </si>
  <si>
    <t>14-15.11.2022</t>
  </si>
  <si>
    <t>16-17.11.2022</t>
  </si>
  <si>
    <t>03-04.12.2022</t>
  </si>
  <si>
    <t>05-06.12.2022</t>
  </si>
  <si>
    <t>АО "Татнефтепроводстрой"</t>
  </si>
  <si>
    <t>27-29.11.2022</t>
  </si>
  <si>
    <t>04-05.12.2022</t>
  </si>
  <si>
    <t>ООО "НТЦ Геотехнокин"</t>
  </si>
  <si>
    <t>07-08.12.2022</t>
  </si>
  <si>
    <t>09-10.12.2022</t>
  </si>
  <si>
    <t>ООО "АЙЭФСИЭМ ГРУПП"</t>
  </si>
  <si>
    <t>ООО "Автотранс-НН"</t>
  </si>
  <si>
    <t>12-13.12.2022</t>
  </si>
  <si>
    <t>11-12.12.2022</t>
  </si>
  <si>
    <t>19-20.12.2022</t>
  </si>
  <si>
    <t>20-21.12.2022</t>
  </si>
  <si>
    <t>18-19.12.2022</t>
  </si>
  <si>
    <t>25-26.12.2022</t>
  </si>
  <si>
    <t>ООО "Гео сервисная компания"</t>
  </si>
  <si>
    <t>№пп</t>
  </si>
  <si>
    <t>Наименование ПО</t>
  </si>
  <si>
    <t>Вид работ</t>
  </si>
  <si>
    <t>ФИО специалиста УОБПП проводившего аудит</t>
  </si>
  <si>
    <t>Дата проведения аудита</t>
  </si>
  <si>
    <t>Оценка по результатам аудита (Чек лист) в %</t>
  </si>
  <si>
    <t>Вид аудита/проверки (пусковой, комплексный, целевой, внеплановый)</t>
  </si>
  <si>
    <t>Количество  нарушений</t>
  </si>
  <si>
    <t>АО "Башвзрывтехнологии"</t>
  </si>
  <si>
    <t>НС</t>
  </si>
  <si>
    <t>ДТП</t>
  </si>
  <si>
    <t>Возгорание</t>
  </si>
  <si>
    <t>Алкоголь</t>
  </si>
  <si>
    <t>Наркотики</t>
  </si>
  <si>
    <t>Названия строк</t>
  </si>
  <si>
    <t>Общий итог</t>
  </si>
  <si>
    <t>Среднее по полю Оценка по результатам аудита (Чек лист) в %</t>
  </si>
  <si>
    <t>Названия столбцов</t>
  </si>
  <si>
    <t>ОРПО</t>
  </si>
  <si>
    <t>ОБДД</t>
  </si>
  <si>
    <t>СЭБ</t>
  </si>
  <si>
    <t>Участие в конкурсе по рейтингу (фильтр)</t>
  </si>
  <si>
    <t>НС (фильтр)</t>
  </si>
  <si>
    <t>ДТП (фильтр)</t>
  </si>
  <si>
    <t>Грубые нарушения требований пожарной/противофонтанной безопасности
(кол-во фактов)</t>
  </si>
  <si>
    <t>УРАСФ</t>
  </si>
  <si>
    <t>Алкоголь
(кол-во фактов проноса/хранения/употребления)</t>
  </si>
  <si>
    <t>Наркотики
(кол-во фактов проноса/хранения/употребления)</t>
  </si>
  <si>
    <t>УООС</t>
  </si>
  <si>
    <t>Нарушения требований ООС
(кол-во фактов)</t>
  </si>
  <si>
    <t>Баллы за % соответствия</t>
  </si>
  <si>
    <t xml:space="preserve">Соблюдение процедуры допуска. </t>
  </si>
  <si>
    <t xml:space="preserve">Выполнение корректирующих мероприятий </t>
  </si>
  <si>
    <t xml:space="preserve">Приостановка ведения работ </t>
  </si>
  <si>
    <t xml:space="preserve">В отношении подрядной организации инициировано ПИР </t>
  </si>
  <si>
    <t>Расчет рейтинговых баллов</t>
  </si>
  <si>
    <t>ИТОГО</t>
  </si>
  <si>
    <t>Примечание</t>
  </si>
  <si>
    <t>% соответствия по аудитам</t>
  </si>
  <si>
    <t>Место</t>
  </si>
  <si>
    <t>ООО "Азурит-М"</t>
  </si>
  <si>
    <t>ООО "Бурсервис-ЗБС"</t>
  </si>
  <si>
    <t>ООО "ВостокГрупп"</t>
  </si>
  <si>
    <t>ООО "ГК ЯрКран"</t>
  </si>
  <si>
    <t>ООО "НьюТек Сервисез"</t>
  </si>
  <si>
    <t>ООО "СК ТРОН"</t>
  </si>
  <si>
    <t>ООО "СовТрансСтрой"</t>
  </si>
  <si>
    <t>ООО "Томский ИТЦ"</t>
  </si>
  <si>
    <t>ООО "Тюменская Сервисная Геофизическая Компания"</t>
  </si>
  <si>
    <t>АО "ПГО "Тюменьпромгеофизика"</t>
  </si>
  <si>
    <t>Рейтинг ПО
на осоновании результатов мониторинга деятельности ПО в 2023 году</t>
  </si>
  <si>
    <t>1 место</t>
  </si>
  <si>
    <t>2 место</t>
  </si>
  <si>
    <t>3 место</t>
  </si>
  <si>
    <t>Окончание работ по договору</t>
  </si>
  <si>
    <t>ООО "СеверСервис"</t>
  </si>
  <si>
    <t>Перриод работы</t>
  </si>
  <si>
    <t>Куратор договора</t>
  </si>
  <si>
    <t>АО "Росгеология"</t>
  </si>
  <si>
    <t>ПЗГД-ГИ</t>
  </si>
  <si>
    <t>Оказание сервисных услуг по техническому обслуживанию и ремонту оборудования Газокомпрессорной станции высокого давления 3-я оче
Оказание сервисных услуг по техническому обслуживанию и ремонту оборудования Газокомпрессорной станции высокого давления 3-я оче
Оказание услуг по сервисному обслуживанию поршневых компрессоров Ariel KBB/6-3, входящих в состав ГКС ВД 1,2-я оч. в 2021-2024гг</t>
  </si>
  <si>
    <t>Выполнение работ по ремонту прожекторных мачт/прожекторных мачт с молниеотводами
Выполнение работ по ремонту прожекторных мачт/прожекторных мачт с молниеотводами</t>
  </si>
  <si>
    <t>Инженерная подготовка ГНПС Ванкор
Инженерная подготовка ГНПС Ванкор
Реализация нефтепродуктов
АГ Оказание транспортных услуг
Инженерная подготовка вертолетной площадки Ванкор-грузовая" и объектов авиационной инфраструктуры Ванкорского месторождения"
Выполнение строительно-монтажных работ Площадка УПН. Инженерная подготовка 1 этап. (Система ППД; резервуарный парк; сооружения п
Выполнение строительно-монтажных работ Площадка УПН. Инженерная подготовка 1 этап. (Система ППД; резервуарный парк; сооружения п
Выполнение строительно-монтажных работ Площадка УПН. Инженерная подготовка 1 этап. (Система ППД; резервуарный парк; сооружения п
Выполнение работ по строительству Объекта "Инженерная подготовка площадок под ПКИОС (расширение) на КП №1 и ПКИОС, ГФУ, ВЭЦ на К
Выполнение работ по строительству Объекта "Инженерная подготовка площадок под ПКИОС (расширение) на КП №1 и ПКИОС, ГФУ, ВЭЦ на К
Устройство временных вдольтрассовых проездов в районе КП №3 и №4 на Лодочном месторождении</t>
  </si>
  <si>
    <t>ЗГД по КС</t>
  </si>
  <si>
    <t>Оказание услуг по рихтовке крановых путей
Оказание услуг по рихтовке крановых путей
На оказание услуг по предоставлению мест для временного проживания, организации общественного питания
Поставка канатоукладчика в сборе
На оказание услуг по предоставлению мест для  временного проживания, организации общественного питания
Поставка грузоподъемного оборудования
Поставка маяков проблесковых ЦЕФЕЙ C-UH
Поставка подъёмно-транспортного оборудования
Поставка КМП для грузоподъемного оборудования
Поставка грузоподъемных механизмов
Поставка тали ручной</t>
  </si>
  <si>
    <t>Оказание услуг по инженерному сопровождению вырезки технологического окна в колонне обсадных труб на скважинах Сузунского местор
Оказание услуг по инженерному сопровождению вырезки технологического окна в колонне обсадных труб на скважинах Сузунского местор
Оказание услуг по инженерному сопровождению вырезки технологического окна в колонне обсадных труб на скважинах Лодочного месторо
Оказание услуг по инженерному сопровождению вырезки технологического окна в колонне обсадных труб на скважинах Лодочного месторо
Оказание услуг по инженерному сопровождению вырезки технологического "окна" в колонне обсадных труб на скважинах Тагульского мес
Оказание услуг по инженерному сопровождению вырезки технологического "окна" в колонне обсадных труб на скважинах Тагульского мес
Оказание услуг по инженерному сопровождению вырезки технологического окна в колонне обсадных труб с установкой ориентированного</t>
  </si>
  <si>
    <t>ЗГД по бурению</t>
  </si>
  <si>
    <t>Выполнение работ по комплексному обслуживанию пакерного оборудования
Выполнение работ по комплексному обслуживанию пакерного оборудования
Оказание услуг по инженерному сопровождению сложных работ с предоставлением специализированного инструмента и оборудования в про
Оказание услуг по инженерному сопровождению сложных работ с предоставлением специализированного инструмента и оборудования в про
Оказание услуг по инженерному сопровождению сложных работ с предоставлением специализированного инструмента и оборудования в про
Оказание услуг по инженерному сопровождению сложных работ с предоставлением специализированного инструмента и оборудования в про
Оказание услуг по инженерному сопровождению сложных работ с предоставлением специализированного инструмента и оборудования в про</t>
  </si>
  <si>
    <t>Работы по строительству Объекта Площадка понтонной переправы
Посадочная площадка для вертолетов с автодорогой в районе кустовой площадки №2. Сузунского месторождения
Посадочная площадка для вертолетов с автодорогой в районе кустовой площадки №2. Сузунского месторождени</t>
  </si>
  <si>
    <t>ЗГД по Бурению</t>
  </si>
  <si>
    <t>Химизация технологических процессов на объектах Сузунского месторождения
Учет, обслуживание и ревизия протекторов для крепления кабеля на месторождениях Ванкорского кластера</t>
  </si>
  <si>
    <t>Оказание услуг по технологическому сопровождению отработки долот при строительстве скважин на кустовых площадках Ванкорского мес
Оказание услуг по технологическому сопровождению отработки долот при строительстве скважин на кустовых площадках Ванкорского мес
Оказание услуг по технологическому сопровождению отработки долот при строительстве скважин на кустовых площадках Ванкорского мес
Хранение ТМЦ и ПРР
Реализация нефтепродуктов
На оказание услуг по предоставлению мест для проживания, организации общественного питания
АГ Оказание транспортных услуг
Договор на оказание услуг по технологическому сопровождению отработки долот при строительстве скважин на кустовых площадках Тагу
Договор на оказание услуг по технологическому сопровождению отработки долот при строительстве скважин на кустовых площадках Тагу
Договор на оказание услуг по технологическому сопровождению отработки долот при строительстве скважин на кустовых площадках Тагу
Оказание услуг по технологическому сопровождению отработки долот при строительстве скважин на кустовых площадках Лодочного место
Оказание услуг по технологическому сопровождению отработки долот при строительстве скважин на кустовых площадках Лодочного место
Оказание услуг по технологическому сопровождению отработки долот при строительстве скважин на кустовых площадках Лодочного место</t>
  </si>
  <si>
    <t>СМР на объекте Системы автоматизации, связи, пожарной сигнализации, телевизионного (видео) наблюдения кустов скважин 103, 202,20
выполнение работ по устройству систем видеонаблюдения, охранной сигнализации, контроля и управления доступом, интегрированной си
Поставка системы измерения СИКН-Об-1150-1,6-400 с выполнением ШМР, ПНР
СМР и ПНР на объекте УПН Система автоматизации, связи, пожарной сигнализации
СМР, ПНР на объектах ВПТ автоматизированных систем управления и безопасности Сузунского месторождения
Жилой модульный комплекс. "Системы автоматизации, связи, пожарной сигнализации, охранной сигнализации, видеонаблюдения, интегрир
Строительно-монтажные и пусконаладочные работы на объекте #Установка подготовки нефти# Сузунского месторождения систем автоматиз
Устройство системы электрообогрева УПН Сузунского месторождения
ПНР по системам охранной и пожарной сигнализации на объекте Жилой модульный комплекс Сузунского месторождения
Системы автоматизации, связи, пожарной и охранной сигнализации, видеонаблюдения УПН с трубопроводом до точки врезки в магистраль</t>
  </si>
  <si>
    <t>Проведение полевых сейсморазведочных работ МОГТ 2Д Восточно-Сузунском-8 лицензионном участке (рамочный)
Проведение полевых сейсморазведочных работ МОГТ 2Д Восточно-Сузунском-8 лицензионном участке (рамочный)
Проведение полевых сейсморазведочных работ МОГТ 2Д на Восточно-Сузунском-1, Восточно-Сузунском-2, Восточно-Сузунском-3, Восточно
Проведение полевых сейсморазведочных работ МОГТ 2Д на Восточно-Сузунском-5, Восточно-Сузунском-6, Восточно-Сузунском-7 лицензион</t>
  </si>
  <si>
    <t>ЗГД-ГГ</t>
  </si>
  <si>
    <t>Проведение полевых сейсморазведочных работ МОГТ-2Д на Северо-Горчинском лицензионном участке (рамочный)</t>
  </si>
  <si>
    <t>Работы по производству геофизических исследований и работ в скважине Ичемминская-2/ Соглашение о перемене лица в обязательстве
Проведение геофизических исследований и работ в скважине Янгодская-1
Проведение геофизических исследований и работ в скважине Янгодская-1
Проведение геофизических исследований и работ в скважине Янгодская-1
Проведение расширенного комплекса геофизических исследований и работ в скважинах Восточно-Сузунская-4, Восточно-Сузунская-5
Проведение расширенного комплекса геофизических исследований и работ в скважине Южно-Сузунская-2бис
Проведение специальных геофизических исследований скважин в открытом стволе при бурении эксплуатационных скважин  на Тагульском
Проведение специальных геофизических исследований скважин в открытом стволе при бурении эксплуатационных скважин  на Тагульском
Проведение специальных геофизических исследований скважин в открытом стволе при бурении эксплуатационных скважин  на Тагульском
Проведение расширенного комплекса геофизических исследований и работ (ГДК-ОПК, МВДК) в скважине Новоогненная-2</t>
  </si>
  <si>
    <t>Оказание услуг по экспертизе промышленной безопасности нефтепромыслового оборудования
Оказание услуг по техническому освидетельствованию сосудов, работающих под давлением
Техническое обследование зданий, сооружений, сетей инженерно-технического обеспечения (подобъектов), инженерных систем и оборудо
Техническое обследование зданий, сооружений, сетей инженерно-технического обеспечения (подобъектов), инженерных систем и оборудо</t>
  </si>
  <si>
    <t>ООО "СК "ТРОН"</t>
  </si>
  <si>
    <t>Оказание услуг геолого-технологических исследований при строительстве эксплуатационных скважин на Ванкорском месторождении.
Оказание услуг геолого-технологических исследований при строительстве эксплуатационных скважин на Ванкорском месторождении.
Оказание услуг геолого-технологических исследований при строительстве эксплуатационных скважин на Ванкорском месторождении.
Оказание услуг геолого-технологических исследований при строительстве эксплуатационных скважин на Ванкорском месторождении.
Оказание услуг геолого-технологических исследований при восстановлении скважин методом зарезки боковых стволов на Ванкорском мес
Оказание услуг геолого-технологических исследований при бурении поисково-оценочной скважины № 2 Ичемминского месторождения
Оказание услуг геолого-технологических исследований при бурении поисково-оценочной скважины № 2 Ичемминского месторождения
Оказание услуг геолого-технологических исследований при строительстве эксплуатационных скважин на Сузунском месторождении
Оказание услуг по геолого-технологическому исследованию скважины Южно-Сузунская № 2 БИС Сузунского лицензионного участка
Оказание услуг по геолого-технологическому исследованию скважины №4 Восточно-Сузунского ЛУ
Оказание услуг геолого-технологических исследований при восстановлении скважин методом зарезки боковых стволов на Сузунском мест
Оказание услуг по геолого-технологическим исследованиям Лодочного месторождения
Оказание услуг по геолого-технологическим исследованиям Лодочного месторождения
Оказание услуг по геолого-технологическим исследованиям (Тагульское месторождение)
Оказание услуг по геолого-технологическим исследованиям (Тагульское месторождение)
Договор на оказание услуг геолого-технологических исследований при восстановлении скважин методом зарезки боковых стволов на Таг
Договор на оказание услуг геолого-технологических исследований при восстановлении скважин методом зарезки боковых стволов на Таг</t>
  </si>
  <si>
    <t>Конкурс в номинации "Транспортные услуги"  не проводится, в виду отсутствия достаточного количества участников.</t>
  </si>
  <si>
    <t>% соот</t>
  </si>
  <si>
    <t xml:space="preserve"> </t>
  </si>
  <si>
    <t>на выполнение добычных работ в карьере
 2 этап реконструкции МН #Ванкорское месторождение - НПС Пурпе. Свайныеработы на участке № 5 (км 343,94  км 359,68)
2 этап реконструкции МН Ванкорское месторождение - НПС Пурпе. Свайные работы на участке № 6 (км 382,96 - км 420,00)
2 этап реконструкции МН #Ванкорское месторождение - НПС Пурпе. Свайны е работы на участке № 10 км 524,8 - км 556,5
Устройство свай на объекте "ВЛ 110 кВ ПС "Ванкор" - ПС "Сузун" (остаточный объем работ)
Выполнение работ по устройству свайных оснований на КП №12, №13 и участках ВПТ КП №12-Т.6, КП № 13-Т.6-Т.5, с пл. УЗА и СОДЛ Суз
Изготовление и устройство свайных оснований на участках внутрипромыслового трубопровода кустовой площадки № 1 # точка врезки кус
Изготовление и устройство свайных оснований на участке ВПТ т. вр. КП № 21-т.вр. КП № 22. Тагульское месторождение</t>
  </si>
  <si>
    <t>3 место (допущено 4 нарушения требований ООС)</t>
  </si>
  <si>
    <t>НС со смертельным исходом</t>
  </si>
  <si>
    <t>% соответствия</t>
  </si>
  <si>
    <t>Инициатива</t>
  </si>
  <si>
    <t>Пожары, загорания</t>
  </si>
  <si>
    <t>НС (Легкиая травма)</t>
  </si>
  <si>
    <t>НС (Тяжелая травма)</t>
  </si>
  <si>
    <t>Кол-во транспортных средств</t>
  </si>
  <si>
    <t>Место в рейтинге</t>
  </si>
  <si>
    <t>Результаты аудита</t>
  </si>
  <si>
    <t xml:space="preserve">НС со смертельным исходом
</t>
  </si>
  <si>
    <t>Блокирующий фактор</t>
  </si>
  <si>
    <t>- 10 за каждый факт</t>
  </si>
  <si>
    <t>- 20 за каждый факт</t>
  </si>
  <si>
    <t>- 5 за каждый факт</t>
  </si>
  <si>
    <t>Процедура выполняется - "10"
Наличие 2-х и менее актов по процедуре – "5"
Более 2-х актов по процедуре – "-5"</t>
  </si>
  <si>
    <t>Выполнение корректирующих мероприятий</t>
  </si>
  <si>
    <t>Соблюдение процедуры допуска</t>
  </si>
  <si>
    <t>В полном объеме (100%) - "10"
Не в полном объеме (80-99%) - "5"
Не в полном объеме (79% и менее) - "-5"</t>
  </si>
  <si>
    <t>+ 10 за каждую внедренную инициативу</t>
  </si>
  <si>
    <t>Приостановка ведения работ</t>
  </si>
  <si>
    <t xml:space="preserve">Инициатива в области ПБОТОС 
</t>
  </si>
  <si>
    <t xml:space="preserve">Алкоголь, наркотики пронос/хранение/употребление. 
</t>
  </si>
  <si>
    <t>Шт.</t>
  </si>
  <si>
    <t xml:space="preserve">Инициатива в области ПБОТОС </t>
  </si>
  <si>
    <t>Номинация</t>
  </si>
  <si>
    <t>ООО "Подрядчик"</t>
  </si>
  <si>
    <t>Указывается вид выполняемых работ</t>
  </si>
  <si>
    <t>ФОРМА РАСЧЁТА РЕЙТИНГА ПОДРЯДНЫХ ОРГАНИЗАЦИЙ</t>
  </si>
  <si>
    <t>РЕЙТИНГ ПОДРЯДНЫХ ОРГАНИЗАЦИЙ
на основании результатов мониторинга деятельности по ПБОТОС
в 20__ году</t>
  </si>
  <si>
    <t>Наименование подрядной организации</t>
  </si>
  <si>
    <t>РЕЙТИНГ ПОДРЯДНЫХ ОРГАНИЗАЦИЙ
на основании результатов мониторинга деятельности по ПБОТОС
в 20__ году
Обслуживание и ремонт</t>
  </si>
  <si>
    <t>РЕЙТИНГ ПОДРЯДНЫХ ОРГАНИЗАЦИЙ
на основании результатов мониторинга деятельности по ПБОТОС
в 20__ году
Прочее</t>
  </si>
  <si>
    <t>РЕЙТИНГ ПОДРЯДНЫХ ОРГАНИЗАЦИЙ
на основании результатов мониторинга деятельности по ПБОТОС
в 20__ году
Скважинные работы</t>
  </si>
  <si>
    <t>РЕЙТИНГ ПОДРЯДНЫХ ОРГАНИЗАЦИЙ
на основании результатов мониторинга деятельности по ПБОТОС
в 20__ году
Строительно-монтажные работы</t>
  </si>
  <si>
    <t>РЕЙТИНГ ПОДРЯДНЫХ ОРГАНИЗАЦИЙ
на основании результатов мониторинга деятельности по ПБОТОС
в 20__ году
Транспортные услуги</t>
  </si>
  <si>
    <t>Содержание</t>
  </si>
  <si>
    <t>Строительно-монтажные работы</t>
  </si>
  <si>
    <t>Итог</t>
  </si>
  <si>
    <t>приложение 18</t>
  </si>
  <si>
    <t>Сводная</t>
  </si>
  <si>
    <t>ОиР</t>
  </si>
  <si>
    <t>Скважинные</t>
  </si>
  <si>
    <t>Транспорт</t>
  </si>
  <si>
    <t>Результаты 2022</t>
  </si>
  <si>
    <t>Лист2</t>
  </si>
  <si>
    <t>Лист1</t>
  </si>
  <si>
    <t>Лист3</t>
  </si>
  <si>
    <t>ПРИЛОЖЕНИЕ 18 К МЕТОДИЧЕСКИМ УКАЗАНИЯМ ООО "РН-ВАНКОР" № П3-05 М-0185 ЮЛ-583 "ВЗАИМОДЕЙСТВИЕ С ПОДРЯДНЫМИ ОРГАНИЗАЦИЯМИ В ОБЛАСТИ ПРОМЫШЛЕННОЙ И ПОЖАРНОЙ БЕЗОПАСНОСТИ, ОХРАНЫ ТРУДА И ОКРУЖАЮЩЕЙ СРЕДЫ" ВЕРСИЯ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</si>
</sst>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charset val="204"/>
      <scheme val="minor"/>
    </font>
    <font>
      <sz val="11"/>
      <color theme="1"/>
      <name val="Times New Roman"/>
      <family val="1"/>
      <charset val="204"/>
    </font>
    <font>
      <sz val="11"/>
      <color rgb="FFFF0000"/>
      <name val="Times New Roman"/>
      <family val="1"/>
      <charset val="204"/>
    </font>
    <font>
      <b/>
      <sz val="11"/>
      <color theme="1"/>
      <name val="Times New Roman"/>
      <family val="1"/>
      <charset val="204"/>
    </font>
    <font>
      <sz val="11"/>
      <color indexed="8"/>
      <name val="Times New Roman"/>
      <family val="1"/>
      <charset val="204"/>
    </font>
    <font>
      <sz val="11"/>
      <name val="Times New Roman"/>
      <family val="1"/>
      <charset val="204"/>
    </font>
    <font>
      <b/>
      <sz val="11"/>
      <color theme="1"/>
      <name val="Arial"/>
      <family val="2"/>
      <charset val="204"/>
    </font>
    <font>
      <sz val="11"/>
      <color theme="1"/>
      <name val="Arial"/>
      <family val="2"/>
      <charset val="204"/>
    </font>
    <font>
      <b/>
      <sz val="14"/>
      <color theme="1"/>
      <name val="Arial"/>
      <family val="2"/>
      <charset val="204"/>
    </font>
    <font>
      <sz val="9"/>
      <color indexed="81"/>
      <name val="Tahoma"/>
      <family val="2"/>
      <charset val="204"/>
    </font>
    <font>
      <b/>
      <sz val="9"/>
      <color indexed="81"/>
      <name val="Tahoma"/>
      <family val="2"/>
      <charset val="204"/>
    </font>
    <font>
      <b/>
      <sz val="11"/>
      <color theme="1"/>
      <name val="Calibri"/>
      <family val="2"/>
      <charset val="204"/>
      <scheme val="minor"/>
    </font>
    <font>
      <sz val="11"/>
      <color rgb="FFFF0000"/>
      <name val="Calibri"/>
      <family val="2"/>
      <charset val="204"/>
      <scheme val="minor"/>
    </font>
    <font>
      <b/>
      <sz val="11"/>
      <color rgb="FFFF0000"/>
      <name val="Calibri"/>
      <family val="2"/>
      <charset val="204"/>
      <scheme val="minor"/>
    </font>
    <font>
      <sz val="11"/>
      <name val="Calibri"/>
      <family val="2"/>
      <charset val="204"/>
      <scheme val="minor"/>
    </font>
    <font>
      <b/>
      <sz val="11"/>
      <name val="Calibri"/>
      <family val="2"/>
      <charset val="204"/>
      <scheme val="minor"/>
    </font>
    <font>
      <b/>
      <sz val="11"/>
      <name val="Arial"/>
      <family val="2"/>
      <charset val="204"/>
    </font>
    <font>
      <sz val="11"/>
      <color theme="1"/>
      <name val="Arial"/>
      <family val="2"/>
      <charset val="204"/>
    </font>
    <font>
      <b/>
      <sz val="11"/>
      <color theme="1"/>
      <name val="Arial"/>
      <family val="2"/>
      <charset val="204"/>
    </font>
    <font>
      <sz val="10"/>
      <name val="Arial Cyr"/>
      <charset val="204"/>
    </font>
    <font>
      <b/>
      <sz val="16"/>
      <name val="Arial"/>
      <family val="2"/>
      <charset val="204"/>
    </font>
    <font>
      <b/>
      <sz val="13"/>
      <name val="Arial"/>
      <family val="2"/>
      <charset val="204"/>
    </font>
    <font>
      <u/>
      <sz val="11"/>
      <color theme="10"/>
      <name val="Calibri"/>
      <family val="2"/>
      <charset val="204"/>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7"/>
        <bgColor indexed="64"/>
      </patternFill>
    </fill>
    <fill>
      <patternFill patternType="solid">
        <fgColor theme="0" tint="-0.499984740745262"/>
        <bgColor indexed="64"/>
      </patternFill>
    </fill>
    <fill>
      <patternFill patternType="solid">
        <fgColor theme="4"/>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3">
    <xf numFmtId="0" fontId="0" fillId="0" borderId="0"/>
    <xf numFmtId="0" fontId="19" fillId="0" borderId="0"/>
    <xf numFmtId="0" fontId="22" fillId="0" borderId="0" applyNumberFormat="0" applyFill="0" applyBorder="0" applyAlignment="0" applyProtection="0"/>
  </cellStyleXfs>
  <cellXfs count="158">
    <xf numFmtId="0" fontId="0" fillId="0" borderId="0" xfId="0"/>
    <xf numFmtId="0" fontId="1" fillId="0" borderId="1" xfId="0" applyFont="1" applyBorder="1" applyAlignment="1">
      <alignment horizontal="center" vertical="center"/>
    </xf>
    <xf numFmtId="3" fontId="1" fillId="5" borderId="1" xfId="0" applyNumberFormat="1" applyFont="1" applyFill="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vertical="center"/>
    </xf>
    <xf numFmtId="14" fontId="1" fillId="0" borderId="1" xfId="0" applyNumberFormat="1" applyFont="1" applyBorder="1" applyAlignment="1">
      <alignment horizontal="center" vertical="center"/>
    </xf>
    <xf numFmtId="0" fontId="1" fillId="0" borderId="1" xfId="0" applyFont="1" applyBorder="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1" xfId="0" applyFont="1" applyFill="1" applyBorder="1" applyAlignment="1">
      <alignment horizontal="center" vertical="center"/>
    </xf>
    <xf numFmtId="0" fontId="1" fillId="3" borderId="1" xfId="0" applyFont="1" applyFill="1" applyBorder="1" applyAlignment="1">
      <alignment horizontal="center" vertical="center"/>
    </xf>
    <xf numFmtId="14" fontId="1" fillId="0" borderId="1" xfId="0" applyNumberFormat="1" applyFont="1" applyBorder="1" applyAlignment="1">
      <alignment horizontal="center"/>
    </xf>
    <xf numFmtId="0" fontId="1" fillId="3" borderId="1" xfId="0" applyFont="1" applyFill="1" applyBorder="1"/>
    <xf numFmtId="3" fontId="1" fillId="4" borderId="2" xfId="0" applyNumberFormat="1" applyFont="1" applyFill="1" applyBorder="1" applyAlignment="1">
      <alignment horizontal="center" vertical="center"/>
    </xf>
    <xf numFmtId="3" fontId="1" fillId="4" borderId="1" xfId="0" applyNumberFormat="1" applyFont="1" applyFill="1" applyBorder="1" applyAlignment="1">
      <alignment horizontal="center" vertical="center"/>
    </xf>
    <xf numFmtId="3" fontId="1" fillId="5" borderId="2" xfId="0" applyNumberFormat="1" applyFont="1" applyFill="1" applyBorder="1" applyAlignment="1">
      <alignment horizontal="center" vertical="center"/>
    </xf>
    <xf numFmtId="14" fontId="1" fillId="0" borderId="2" xfId="0" applyNumberFormat="1"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14" fontId="1" fillId="0" borderId="0" xfId="0" applyNumberFormat="1" applyFont="1" applyBorder="1" applyAlignment="1">
      <alignment horizontal="center" vertical="center"/>
    </xf>
    <xf numFmtId="0" fontId="1" fillId="7" borderId="1" xfId="0" applyFont="1" applyFill="1" applyBorder="1" applyAlignment="1">
      <alignment horizontal="center" vertical="center"/>
    </xf>
    <xf numFmtId="0" fontId="1" fillId="7" borderId="1" xfId="0" applyFont="1" applyFill="1" applyBorder="1" applyAlignment="1">
      <alignment horizontal="left" vertical="center"/>
    </xf>
    <xf numFmtId="0" fontId="1" fillId="7" borderId="1" xfId="0" applyFont="1" applyFill="1" applyBorder="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3" xfId="0"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0" fillId="0" borderId="0" xfId="0" applyFont="1"/>
    <xf numFmtId="3" fontId="4" fillId="4"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3" fontId="5" fillId="4" borderId="1" xfId="0" applyNumberFormat="1" applyFont="1" applyFill="1" applyBorder="1" applyAlignment="1">
      <alignment horizontal="center" vertical="center" wrapText="1"/>
    </xf>
    <xf numFmtId="3" fontId="5" fillId="5" borderId="1" xfId="0" applyNumberFormat="1" applyFont="1" applyFill="1" applyBorder="1" applyAlignment="1">
      <alignment horizontal="center" vertical="center" wrapText="1"/>
    </xf>
    <xf numFmtId="3" fontId="4" fillId="5" borderId="1" xfId="0" applyNumberFormat="1" applyFont="1" applyFill="1" applyBorder="1" applyAlignment="1">
      <alignment horizontal="center" vertical="center" wrapText="1"/>
    </xf>
    <xf numFmtId="0" fontId="4" fillId="0" borderId="1" xfId="0" applyNumberFormat="1" applyFont="1" applyBorder="1" applyAlignment="1">
      <alignment horizontal="center" vertical="center" wrapText="1"/>
    </xf>
    <xf numFmtId="3" fontId="1" fillId="4" borderId="1" xfId="0"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1" xfId="0" applyFont="1" applyFill="1" applyBorder="1" applyAlignment="1">
      <alignment horizontal="center" vertical="center"/>
    </xf>
    <xf numFmtId="14" fontId="4" fillId="0" borderId="1" xfId="0" applyNumberFormat="1" applyFont="1" applyBorder="1" applyAlignment="1">
      <alignment horizontal="center" vertical="center" wrapText="1"/>
    </xf>
    <xf numFmtId="3" fontId="2" fillId="5" borderId="1" xfId="0" applyNumberFormat="1" applyFont="1" applyFill="1" applyBorder="1" applyAlignment="1">
      <alignment horizontal="center" vertical="center" wrapText="1"/>
    </xf>
    <xf numFmtId="3" fontId="5" fillId="4" borderId="2" xfId="0" applyNumberFormat="1" applyFont="1" applyFill="1" applyBorder="1" applyAlignment="1">
      <alignment horizontal="center" vertical="center" wrapText="1"/>
    </xf>
    <xf numFmtId="3" fontId="5" fillId="6" borderId="1" xfId="0" applyNumberFormat="1" applyFont="1" applyFill="1" applyBorder="1" applyAlignment="1">
      <alignment horizontal="center" vertical="center" wrapText="1"/>
    </xf>
    <xf numFmtId="3" fontId="5" fillId="5" borderId="2" xfId="0" applyNumberFormat="1" applyFont="1" applyFill="1" applyBorder="1" applyAlignment="1">
      <alignment horizontal="center" vertical="center" wrapText="1"/>
    </xf>
    <xf numFmtId="0" fontId="0" fillId="0" borderId="2" xfId="0" applyFont="1" applyBorder="1" applyAlignment="1">
      <alignment horizontal="center" vertical="center"/>
    </xf>
    <xf numFmtId="3" fontId="4" fillId="4" borderId="2" xfId="0" applyNumberFormat="1" applyFont="1" applyFill="1" applyBorder="1" applyAlignment="1">
      <alignment horizontal="center" vertical="center" wrapText="1"/>
    </xf>
    <xf numFmtId="14"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3" fontId="4" fillId="5" borderId="2" xfId="0" applyNumberFormat="1" applyFont="1" applyFill="1" applyBorder="1" applyAlignment="1">
      <alignment horizontal="center" vertical="center" wrapText="1"/>
    </xf>
    <xf numFmtId="3" fontId="1" fillId="4" borderId="2" xfId="0" applyNumberFormat="1" applyFont="1" applyFill="1" applyBorder="1" applyAlignment="1">
      <alignment horizontal="center" vertical="center" wrapText="1"/>
    </xf>
    <xf numFmtId="0" fontId="0" fillId="0" borderId="0" xfId="0" applyFont="1" applyAlignment="1">
      <alignment horizontal="left"/>
    </xf>
    <xf numFmtId="0" fontId="3" fillId="2" borderId="4" xfId="0" applyFont="1" applyFill="1" applyBorder="1" applyAlignment="1">
      <alignment horizontal="center" vertical="center" wrapText="1"/>
    </xf>
    <xf numFmtId="0" fontId="0" fillId="0" borderId="1" xfId="0" applyFont="1" applyBorder="1" applyAlignment="1">
      <alignment horizontal="center"/>
    </xf>
    <xf numFmtId="0" fontId="0" fillId="0" borderId="1" xfId="0" applyFont="1" applyBorder="1"/>
    <xf numFmtId="1" fontId="7" fillId="0" borderId="1" xfId="0" applyNumberFormat="1" applyFont="1" applyBorder="1" applyAlignment="1">
      <alignment horizontal="center" vertical="center"/>
    </xf>
    <xf numFmtId="0" fontId="7" fillId="0" borderId="0" xfId="0" applyFont="1"/>
    <xf numFmtId="0" fontId="6" fillId="0" borderId="1" xfId="0" applyFont="1" applyBorder="1" applyAlignment="1">
      <alignment horizontal="center" vertical="center"/>
    </xf>
    <xf numFmtId="0" fontId="6" fillId="8" borderId="1" xfId="0" applyFont="1" applyFill="1" applyBorder="1" applyAlignment="1">
      <alignment horizontal="center" vertical="center"/>
    </xf>
    <xf numFmtId="0" fontId="6" fillId="8" borderId="1" xfId="0" applyFont="1" applyFill="1" applyBorder="1" applyAlignment="1">
      <alignment horizontal="center" vertical="center" textRotation="90" wrapText="1"/>
    </xf>
    <xf numFmtId="0" fontId="6" fillId="0" borderId="1" xfId="0" applyNumberFormat="1" applyFont="1" applyBorder="1" applyAlignment="1">
      <alignment horizontal="center" vertical="center"/>
    </xf>
    <xf numFmtId="0" fontId="7" fillId="0" borderId="1" xfId="0" applyFont="1" applyBorder="1"/>
    <xf numFmtId="0" fontId="6" fillId="5" borderId="1" xfId="0" applyFont="1" applyFill="1" applyBorder="1" applyAlignment="1">
      <alignment horizontal="center" vertical="center"/>
    </xf>
    <xf numFmtId="0" fontId="7" fillId="0" borderId="1" xfId="0" applyFont="1" applyBorder="1" applyAlignment="1">
      <alignment horizontal="center" vertical="center"/>
    </xf>
    <xf numFmtId="0" fontId="6" fillId="8" borderId="2" xfId="0" applyFont="1" applyFill="1" applyBorder="1" applyAlignment="1">
      <alignment horizontal="center" vertical="center" textRotation="90" wrapText="1"/>
    </xf>
    <xf numFmtId="0" fontId="6" fillId="8" borderId="2" xfId="0" applyFont="1" applyFill="1" applyBorder="1" applyAlignment="1">
      <alignment vertical="center"/>
    </xf>
    <xf numFmtId="0" fontId="6" fillId="8" borderId="4" xfId="0" applyFont="1" applyFill="1" applyBorder="1" applyAlignment="1">
      <alignment horizontal="center" vertical="center" textRotation="90" wrapText="1"/>
    </xf>
    <xf numFmtId="0" fontId="0" fillId="0" borderId="1" xfId="0" applyBorder="1"/>
    <xf numFmtId="0" fontId="6" fillId="8" borderId="3" xfId="0" applyFont="1" applyFill="1" applyBorder="1" applyAlignment="1">
      <alignment horizontal="center" vertical="center" textRotation="90" wrapText="1"/>
    </xf>
    <xf numFmtId="0" fontId="7" fillId="0" borderId="0" xfId="0" applyFont="1" applyAlignment="1">
      <alignment horizontal="center" vertical="center"/>
    </xf>
    <xf numFmtId="0" fontId="6" fillId="8" borderId="1"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0" fillId="0" borderId="0" xfId="0" applyBorder="1"/>
    <xf numFmtId="0" fontId="7" fillId="4" borderId="1" xfId="0" applyFont="1" applyFill="1" applyBorder="1"/>
    <xf numFmtId="0" fontId="6" fillId="8" borderId="1" xfId="0" applyFont="1" applyFill="1" applyBorder="1" applyAlignment="1">
      <alignment vertical="center"/>
    </xf>
    <xf numFmtId="0" fontId="6" fillId="0" borderId="0" xfId="0" applyFont="1" applyFill="1" applyBorder="1"/>
    <xf numFmtId="0" fontId="0" fillId="0" borderId="1" xfId="0" applyNumberFormat="1" applyBorder="1"/>
    <xf numFmtId="0" fontId="0" fillId="5" borderId="1" xfId="0" applyNumberFormat="1" applyFill="1" applyBorder="1"/>
    <xf numFmtId="0" fontId="14" fillId="0" borderId="0" xfId="0" applyFont="1" applyFill="1"/>
    <xf numFmtId="0" fontId="14" fillId="0" borderId="0" xfId="0" applyFont="1"/>
    <xf numFmtId="0" fontId="16" fillId="8" borderId="1" xfId="0" applyFont="1" applyFill="1" applyBorder="1" applyAlignment="1">
      <alignment horizontal="center" vertical="center" textRotation="90" wrapText="1"/>
    </xf>
    <xf numFmtId="0" fontId="0" fillId="0" borderId="1" xfId="0" applyNumberFormat="1" applyBorder="1" applyAlignment="1">
      <alignment vertical="center"/>
    </xf>
    <xf numFmtId="0" fontId="15" fillId="0" borderId="1" xfId="0" applyNumberFormat="1" applyFont="1" applyFill="1" applyBorder="1" applyAlignment="1">
      <alignment horizontal="center" vertical="center"/>
    </xf>
    <xf numFmtId="0" fontId="14" fillId="0" borderId="1" xfId="0" applyNumberFormat="1" applyFont="1" applyBorder="1" applyAlignment="1">
      <alignment horizontal="center" vertical="center"/>
    </xf>
    <xf numFmtId="0" fontId="0" fillId="0" borderId="1" xfId="0" applyNumberFormat="1" applyBorder="1" applyAlignment="1">
      <alignment vertical="center" wrapText="1"/>
    </xf>
    <xf numFmtId="0" fontId="7" fillId="4" borderId="1" xfId="0" applyFont="1" applyFill="1" applyBorder="1" applyAlignment="1">
      <alignment vertical="center"/>
    </xf>
    <xf numFmtId="0" fontId="0" fillId="0" borderId="1" xfId="0" applyBorder="1" applyAlignment="1">
      <alignment vertical="center"/>
    </xf>
    <xf numFmtId="0" fontId="0" fillId="0" borderId="0" xfId="0" applyAlignment="1">
      <alignment vertical="center"/>
    </xf>
    <xf numFmtId="0" fontId="12" fillId="0" borderId="0" xfId="0" applyFont="1"/>
    <xf numFmtId="0" fontId="13" fillId="0" borderId="1"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0" fontId="0" fillId="0" borderId="0" xfId="0" applyFill="1"/>
    <xf numFmtId="0" fontId="7" fillId="0" borderId="0" xfId="0" applyFont="1" applyFill="1" applyBorder="1"/>
    <xf numFmtId="1"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0" fillId="0" borderId="0" xfId="0" applyFill="1" applyBorder="1"/>
    <xf numFmtId="0" fontId="7" fillId="0" borderId="8" xfId="0" applyFont="1" applyFill="1" applyBorder="1"/>
    <xf numFmtId="1" fontId="7" fillId="0" borderId="8" xfId="0" applyNumberFormat="1" applyFont="1" applyFill="1" applyBorder="1" applyAlignment="1">
      <alignment horizontal="center" vertical="center"/>
    </xf>
    <xf numFmtId="0" fontId="7" fillId="0" borderId="8" xfId="0" applyFont="1" applyFill="1" applyBorder="1" applyAlignment="1">
      <alignment horizontal="center" vertical="center"/>
    </xf>
    <xf numFmtId="0" fontId="0" fillId="0" borderId="1" xfId="0" applyFill="1" applyBorder="1"/>
    <xf numFmtId="0" fontId="0" fillId="0" borderId="1" xfId="0" applyNumberFormat="1" applyFill="1" applyBorder="1" applyAlignment="1">
      <alignment vertical="center"/>
    </xf>
    <xf numFmtId="0" fontId="7" fillId="0" borderId="9" xfId="0" applyFont="1" applyFill="1" applyBorder="1" applyAlignment="1">
      <alignment horizontal="center" vertical="center"/>
    </xf>
    <xf numFmtId="0" fontId="7" fillId="5" borderId="1" xfId="0" applyFont="1" applyFill="1" applyBorder="1" applyAlignment="1">
      <alignment horizontal="center" vertical="center"/>
    </xf>
    <xf numFmtId="0" fontId="0" fillId="3" borderId="0" xfId="0" applyNumberFormat="1" applyFill="1" applyBorder="1"/>
    <xf numFmtId="0" fontId="7" fillId="3" borderId="0" xfId="0" applyFont="1" applyFill="1" applyBorder="1"/>
    <xf numFmtId="0" fontId="0" fillId="3" borderId="0" xfId="0" applyFill="1" applyBorder="1"/>
    <xf numFmtId="0" fontId="0" fillId="3" borderId="0" xfId="0" applyFont="1" applyFill="1" applyBorder="1"/>
    <xf numFmtId="0" fontId="17" fillId="0" borderId="1" xfId="0" pivotButton="1" applyFont="1" applyBorder="1"/>
    <xf numFmtId="0" fontId="17" fillId="0" borderId="1" xfId="0" applyFont="1" applyBorder="1"/>
    <xf numFmtId="0" fontId="17" fillId="0" borderId="1" xfId="0" pivotButton="1" applyFont="1" applyBorder="1" applyAlignment="1">
      <alignment horizontal="center" vertical="center"/>
    </xf>
    <xf numFmtId="0" fontId="17" fillId="0" borderId="1" xfId="0" applyFont="1" applyBorder="1" applyAlignment="1">
      <alignment horizontal="left"/>
    </xf>
    <xf numFmtId="1" fontId="17" fillId="0" borderId="1" xfId="0" applyNumberFormat="1" applyFont="1" applyBorder="1" applyAlignment="1">
      <alignment horizontal="center" vertical="center"/>
    </xf>
    <xf numFmtId="164" fontId="17" fillId="0" borderId="1" xfId="0" applyNumberFormat="1" applyFont="1" applyBorder="1" applyAlignment="1">
      <alignment horizontal="center" vertical="center"/>
    </xf>
    <xf numFmtId="0" fontId="18" fillId="8" borderId="1" xfId="0" applyFont="1" applyFill="1" applyBorder="1" applyAlignment="1">
      <alignment horizontal="center" vertical="center" textRotation="90"/>
    </xf>
    <xf numFmtId="0" fontId="0" fillId="0" borderId="0" xfId="0" applyAlignment="1"/>
    <xf numFmtId="0" fontId="7" fillId="10" borderId="1" xfId="0" applyFont="1" applyFill="1" applyBorder="1" applyAlignment="1">
      <alignment horizontal="center" vertical="center"/>
    </xf>
    <xf numFmtId="1" fontId="7" fillId="1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0" fillId="0" borderId="0" xfId="0" applyAlignment="1">
      <alignment wrapText="1"/>
    </xf>
    <xf numFmtId="0" fontId="0" fillId="0" borderId="0" xfId="0" applyBorder="1" applyAlignment="1">
      <alignment wrapText="1"/>
    </xf>
    <xf numFmtId="0" fontId="6" fillId="2" borderId="1" xfId="0" applyFont="1" applyFill="1" applyBorder="1" applyAlignment="1">
      <alignment horizontal="center" vertical="center" textRotation="90" wrapText="1"/>
    </xf>
    <xf numFmtId="49" fontId="6" fillId="2" borderId="1" xfId="0" applyNumberFormat="1" applyFont="1" applyFill="1" applyBorder="1" applyAlignment="1">
      <alignment horizontal="center" vertical="center" textRotation="90" wrapText="1"/>
    </xf>
    <xf numFmtId="0" fontId="6" fillId="8"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9" borderId="1" xfId="0" applyFont="1" applyFill="1" applyBorder="1" applyAlignment="1">
      <alignment horizontal="center" vertical="center" textRotation="90" wrapText="1"/>
    </xf>
    <xf numFmtId="0" fontId="6" fillId="7" borderId="1" xfId="0" applyFont="1" applyFill="1" applyBorder="1" applyAlignment="1">
      <alignment horizontal="center" vertical="center" textRotation="90" wrapText="1"/>
    </xf>
    <xf numFmtId="0" fontId="0" fillId="0" borderId="1" xfId="0" applyNumberFormat="1" applyBorder="1" applyAlignment="1">
      <alignment horizontal="center" vertical="center"/>
    </xf>
    <xf numFmtId="0" fontId="7" fillId="2" borderId="1" xfId="0" applyFont="1" applyFill="1" applyBorder="1" applyAlignment="1">
      <alignment wrapText="1"/>
    </xf>
    <xf numFmtId="0" fontId="0" fillId="10" borderId="1" xfId="0" applyFont="1" applyFill="1" applyBorder="1" applyAlignment="1">
      <alignment horizontal="left" vertical="center" wrapText="1"/>
    </xf>
    <xf numFmtId="0" fontId="8" fillId="0" borderId="0" xfId="0" applyFont="1" applyBorder="1" applyAlignment="1">
      <alignment vertical="center" wrapText="1"/>
    </xf>
    <xf numFmtId="0" fontId="19" fillId="0" borderId="0" xfId="1"/>
    <xf numFmtId="0" fontId="0" fillId="10" borderId="1" xfId="0" applyNumberFormat="1" applyFill="1" applyBorder="1" applyAlignment="1">
      <alignment vertical="center"/>
    </xf>
    <xf numFmtId="0" fontId="7" fillId="10" borderId="1" xfId="0" applyFont="1" applyFill="1" applyBorder="1" applyAlignment="1">
      <alignment vertical="center" wrapText="1"/>
    </xf>
    <xf numFmtId="0" fontId="19" fillId="0" borderId="0" xfId="1" applyFill="1"/>
    <xf numFmtId="0" fontId="20" fillId="0" borderId="0" xfId="0" applyFont="1"/>
    <xf numFmtId="0" fontId="22" fillId="0" borderId="0" xfId="2"/>
    <xf numFmtId="0" fontId="22" fillId="0" borderId="0" xfId="2" quotePrefix="1"/>
    <xf numFmtId="0" fontId="22" fillId="8" borderId="1" xfId="2" applyFill="1" applyBorder="1" applyAlignment="1">
      <alignment horizontal="center" vertical="center" textRotation="90" wrapText="1"/>
    </xf>
    <xf numFmtId="0" fontId="22" fillId="0" borderId="1" xfId="2" applyNumberFormat="1" applyBorder="1" applyAlignment="1">
      <alignment vertical="center"/>
    </xf>
    <xf numFmtId="0" fontId="11" fillId="0" borderId="8" xfId="0" applyFont="1" applyBorder="1" applyAlignment="1">
      <alignment horizontal="center"/>
    </xf>
    <xf numFmtId="0" fontId="8" fillId="0" borderId="8" xfId="0" applyFont="1" applyBorder="1" applyAlignment="1">
      <alignment horizontal="center" vertical="center" wrapText="1"/>
    </xf>
    <xf numFmtId="0" fontId="8" fillId="0" borderId="8" xfId="0" applyFont="1" applyBorder="1" applyAlignment="1">
      <alignment horizontal="center" vertical="center"/>
    </xf>
    <xf numFmtId="0" fontId="6" fillId="8" borderId="5" xfId="0" applyFont="1" applyFill="1" applyBorder="1" applyAlignment="1">
      <alignment horizontal="center" vertical="center"/>
    </xf>
    <xf numFmtId="0" fontId="6" fillId="8" borderId="6" xfId="0" applyFont="1" applyFill="1" applyBorder="1" applyAlignment="1">
      <alignment horizontal="center" vertical="center"/>
    </xf>
    <xf numFmtId="0" fontId="6" fillId="8" borderId="7" xfId="0" applyFont="1" applyFill="1" applyBorder="1" applyAlignment="1">
      <alignment horizontal="center" vertical="center"/>
    </xf>
    <xf numFmtId="0" fontId="22" fillId="7" borderId="6" xfId="2" quotePrefix="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0" fontId="21" fillId="0" borderId="0" xfId="0" applyFont="1" applyAlignment="1">
      <alignment horizontal="left" vertical="center" wrapText="1"/>
    </xf>
    <xf numFmtId="0" fontId="8" fillId="0" borderId="1" xfId="0" applyFont="1" applyBorder="1" applyAlignment="1">
      <alignment horizontal="center" vertical="center" wrapText="1"/>
    </xf>
    <xf numFmtId="0" fontId="6" fillId="8" borderId="1" xfId="0" applyFont="1" applyFill="1" applyBorder="1" applyAlignment="1">
      <alignment horizontal="center" vertical="center" wrapText="1"/>
    </xf>
    <xf numFmtId="0" fontId="6" fillId="8" borderId="1" xfId="0" applyFont="1" applyFill="1" applyBorder="1" applyAlignment="1">
      <alignment horizontal="center" vertical="center" textRotation="90" wrapText="1"/>
    </xf>
    <xf numFmtId="0" fontId="6" fillId="8" borderId="1" xfId="0" applyFont="1" applyFill="1" applyBorder="1" applyAlignment="1">
      <alignment horizontal="center" vertical="center"/>
    </xf>
  </cellXfs>
  <cellStyles count="3">
    <cellStyle name="Гиперссылка" xfId="2" builtinId="8"/>
    <cellStyle name="Обычный" xfId="0" builtinId="0"/>
    <cellStyle name="Обычный 2" xfId="1"/>
  </cellStyles>
  <dxfs count="42">
    <dxf>
      <fill>
        <patternFill>
          <bgColor theme="7"/>
        </patternFill>
      </fill>
    </dxf>
    <dxf>
      <fill>
        <patternFill>
          <bgColor theme="7"/>
        </patternFill>
      </fill>
    </dxf>
    <dxf>
      <alignment vertical="center" readingOrder="0"/>
    </dxf>
    <dxf>
      <alignment vertical="center" readingOrder="0"/>
    </dxf>
    <dxf>
      <alignment horizontal="center" readingOrder="0"/>
    </dxf>
    <dxf>
      <alignment horizontal="center" readingOrder="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b/>
      </font>
    </dxf>
    <dxf>
      <font>
        <b/>
      </font>
    </dxf>
    <dxf>
      <alignment vertical="center" readingOrder="0"/>
    </dxf>
    <dxf>
      <alignment horizontal="center" readingOrder="0"/>
    </dxf>
    <dxf>
      <numFmt numFmtId="164" formatCode="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textRotation="90" readingOrder="0"/>
    </dxf>
    <dxf>
      <alignment textRotation="90" readingOrder="0"/>
    </dxf>
    <dxf>
      <numFmt numFmtId="1" formatCode="0"/>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vkononov5/Desktop/&#1046;&#1091;&#1088;&#1085;&#1072;&#1083;&#1099;/&#1046;&#1091;&#1088;&#1085;&#1072;&#1083;%20&#1088;&#1077;&#1075;&#1080;&#1089;&#1090;&#1088;&#1072;&#1094;&#1080;&#1080;%20&#1074;&#1099;&#1103;&#1074;&#1083;&#1077;&#1085;&#1085;&#1099;&#1093;%20&#1085;&#1072;&#1088;&#1091;&#1096;&#1077;&#1085;&#1080;&#1081;%20%2010.08.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по заполению"/>
      <sheetName val="журнал!"/>
      <sheetName val="Список"/>
      <sheetName val="TechList"/>
      <sheetName val="Лист3"/>
    </sheetNames>
    <sheetDataSet>
      <sheetData sheetId="0" refreshError="1"/>
      <sheetData sheetId="1" refreshError="1"/>
      <sheetData sheetId="2" refreshError="1"/>
      <sheetData sheetId="3"/>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Рыбников Иван Валерьевич" refreshedDate="45317.501921064817" createdVersion="5" refreshedVersion="6" minRefreshableVersion="3" recordCount="171">
  <cacheSource type="worksheet">
    <worksheetSource ref="B1:H172" sheet="Лист1"/>
  </cacheSource>
  <cacheFields count="7">
    <cacheField name="Наименование ПО" numFmtId="0">
      <sharedItems count="69">
        <s v="ООО &quot;Алгоритм Энергострой&quot;"/>
        <s v="ООО &quot;СтройПроектСервис&quot;"/>
        <s v="АО &quot;Башвзрывтехнологии&quot;"/>
        <s v="АО &quot;Башнефтегеофизика&quot;"/>
        <s v="АО &quot;БВТ-Восток&quot;"/>
        <s v="АО &quot;Бейкер Хьюз&quot;"/>
        <s v="АО &quot;Механизация&quot;"/>
        <s v="АО &quot;Нефтеавтоматика&quot;"/>
        <s v="АО &quot;ОЗНА-ИС&quot;"/>
        <s v="АО &quot;РОСГЕО&quot;"/>
        <s v="ООО &quot;Сиам Мастер&quot;"/>
        <s v="АО &quot;Татнефтепроводстрой&quot;"/>
        <s v="ООО &quot;Пурэлектромонтаж-2000&quot;"/>
        <s v="ООО &quot;АВП-ГРУПП&quot;"/>
        <s v="ООО &quot;АвтоАльянс&quot;"/>
        <s v="ООО &quot;Автотранс-НН&quot;"/>
        <s v="ООО &quot;Аггреко Евразия&quot;"/>
        <s v="ООО &quot;АЙЭФСИЭМ ГРУПП&quot;"/>
        <s v="ООО &quot;АльпСервис&quot;"/>
        <s v="ООО &quot;Альянс-Энерджи&quot;"/>
        <s v="ООО &quot;АТЭК-СТРОЙ&quot;"/>
        <s v="ООО &quot;Бурводстрой&quot;"/>
        <s v="ООО &quot;Бурсервис&quot;"/>
        <s v="ООО &quot;ВИУР&quot;"/>
        <s v="ООО &quot;ВПТ-Нефтемаш&quot;"/>
        <s v="ООО &quot;ГазНефтеХолдинг&quot;"/>
        <s v="ООО &quot;Гео сервисная компания&quot;"/>
        <s v="ООО &quot;Геоконтроль+&quot;"/>
        <s v="ООО &quot;ДАЛС&quot;"/>
        <s v="ООО &quot;Дельта Ойл Сервис&quot;"/>
        <s v="ООО &quot;Дорожно-строитетельный трест №1&quot;"/>
        <s v="ООО &quot;ЕкатеринбургСпецАвтоматика&quot;"/>
        <s v="ООО &quot;Игарская стивидорная компания&quot;"/>
        <s v="ООО &quot;ИЦ ГазинформПласт&quot;"/>
        <s v="ООО &quot;Мартин&quot;"/>
        <s v="ООО &quot;МДС-СТРОЙ&quot;"/>
        <s v="ООО &quot;МежРегионСтрой&quot;"/>
        <s v="ООО МПП &quot;СибБурЭнерго&quot;"/>
        <s v="ООО &quot;МС-Груп&quot;"/>
        <s v="ООО &quot;Нефтегазстрой&quot;"/>
        <s v="ООО &quot;НТЦ Геотехнокин&quot;"/>
        <s v="ООО &quot;Отряд &quot;СоюзСпас&quot;"/>
        <s v="ООО &quot;Перспектива&quot;"/>
        <s v="ООО &quot;ПромСтрой Групп&quot;"/>
        <s v="ООО &quot;Ра Лидер&quot;"/>
        <s v="ООО &quot;РемТрансСервис&quot;"/>
        <s v="ООО &quot;РосДорСтрой&quot;"/>
        <s v="ООО &quot;РУСНЕФТЕСЕРВИС&quot;"/>
        <s v="ООО &quot;Самотлортранс&quot;"/>
        <s v="ООО &quot;Север-Сервис&quot;"/>
        <s v="ООО &quot;СеверстройТранс&quot;"/>
        <s v="ООО &quot;Сервис-Интегратор&quot;"/>
        <s v="ООО &quot;СибНафтаТранс&quot;"/>
        <s v="ООО &quot;СибТрансНВ&quot;"/>
        <s v="ООО &quot;Сибэр&quot;"/>
        <s v="ООО &quot;СК &quot;ПетроАльянс&quot;"/>
        <s v="ООО &quot;СК Бастион&quot;"/>
        <s v="ООО &quot;Специалированное тампонажное управление&quot;"/>
        <s v="ООО &quot;Стройиндустрия&quot;"/>
        <s v="ООО &quot;Строительная компания ТРОН&quot;"/>
        <s v="ООО &quot;Терлиф&quot;"/>
        <s v="ООО &quot;ТНГ-Ленское&quot;"/>
        <s v="ООО &quot;УралИнертРесурс&quot;"/>
        <s v="ООО &quot;ФракДжет-Волга&quot;"/>
        <s v="ООО &quot;Центргазэнергоремонт&quot;"/>
        <s v="ООО ИПП &quot;Новые Технологии&quot;"/>
        <s v="ООО СПХ &quot;Синергия&quot;"/>
        <s v="Халлибуртон Интернэшнл Гмбх."/>
        <s v="Шлюмберже Лоджелко, Инк"/>
      </sharedItems>
    </cacheField>
    <cacheField name="Вид работ" numFmtId="0">
      <sharedItems count="8">
        <s v="СМР"/>
        <s v="Скважинные работы"/>
        <s v="Обслуживание и ремонт"/>
        <s v="Прочее"/>
        <s v="Транспортные услуги"/>
        <s v="Генерация"/>
        <s v="Прочие" u="1"/>
        <s v="Прочее (сейсмика)" u="1"/>
      </sharedItems>
    </cacheField>
    <cacheField name="ФИО специалиста УОБПП проводившего аудит" numFmtId="0">
      <sharedItems/>
    </cacheField>
    <cacheField name="Дата проведения аудита" numFmtId="0">
      <sharedItems containsDate="1" containsMixedTypes="1" minDate="2022-03-25T00:00:00" maxDate="2023-01-01T00:00:00"/>
    </cacheField>
    <cacheField name="Оценка по результатам аудита (Чек лист) в %" numFmtId="3">
      <sharedItems containsMixedTypes="1" containsNumber="1" containsInteger="1" minValue="48" maxValue="99"/>
    </cacheField>
    <cacheField name="Вид аудита/проверки (пусковой, комплексный, целевой, внеплановый)" numFmtId="0">
      <sharedItems/>
    </cacheField>
    <cacheField name="Количество  нарушений" numFmtId="0">
      <sharedItems containsSemiMixedTypes="0" containsString="0" containsNumber="1" containsInteger="1" minValue="4" maxValue="5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1">
  <r>
    <x v="0"/>
    <x v="0"/>
    <s v="Шкилёв Д.А."/>
    <s v="12-14.02.2022"/>
    <n v="85"/>
    <s v="Аудит"/>
    <n v="28"/>
  </r>
  <r>
    <x v="1"/>
    <x v="0"/>
    <s v="Тамарских А.С."/>
    <s v="05-07.08.2022"/>
    <n v="88"/>
    <s v="Аудит"/>
    <n v="24"/>
  </r>
  <r>
    <x v="2"/>
    <x v="1"/>
    <s v="Пономарев Р.Н."/>
    <s v="20-21.03.2022"/>
    <n v="90"/>
    <s v="Аудит"/>
    <n v="7"/>
  </r>
  <r>
    <x v="2"/>
    <x v="1"/>
    <s v="Кононов А.В."/>
    <s v="05.09-07.09.2022"/>
    <n v="94"/>
    <s v="Аудит"/>
    <n v="13"/>
  </r>
  <r>
    <x v="2"/>
    <x v="1"/>
    <s v="Кононов А.В."/>
    <s v="05.09-07.09.2022"/>
    <n v="94"/>
    <s v="Аудит"/>
    <n v="13"/>
  </r>
  <r>
    <x v="2"/>
    <x v="1"/>
    <s v="Кононов А.В."/>
    <s v="05.09-07.09.2022"/>
    <n v="94"/>
    <s v="Аудит"/>
    <n v="13"/>
  </r>
  <r>
    <x v="3"/>
    <x v="1"/>
    <s v="Давыденко С.Ю."/>
    <s v="27-28.02.2022"/>
    <n v="95"/>
    <s v="Аудит"/>
    <n v="18"/>
  </r>
  <r>
    <x v="3"/>
    <x v="1"/>
    <s v="Мелякин В.Ф."/>
    <s v="09-10.04.2022"/>
    <n v="87"/>
    <s v="Аудит"/>
    <n v="13"/>
  </r>
  <r>
    <x v="3"/>
    <x v="1"/>
    <s v="Куваев С.Ю."/>
    <s v="10-11.10.2022"/>
    <n v="90"/>
    <s v="Аудит"/>
    <n v="7"/>
  </r>
  <r>
    <x v="4"/>
    <x v="1"/>
    <s v="Пономарев Р.Н."/>
    <s v="11-12.03.2022"/>
    <n v="91"/>
    <s v="Аудит"/>
    <n v="6"/>
  </r>
  <r>
    <x v="4"/>
    <x v="1"/>
    <s v="Смердов В.А."/>
    <s v="19-20.07.2022"/>
    <n v="91"/>
    <s v="Аудит"/>
    <n v="13"/>
  </r>
  <r>
    <x v="5"/>
    <x v="2"/>
    <s v="Мелякин В.Ф."/>
    <s v="11-12.11.2022"/>
    <n v="80"/>
    <s v="Аудит"/>
    <n v="13"/>
  </r>
  <r>
    <x v="5"/>
    <x v="0"/>
    <s v="Пономарев Р.Н."/>
    <d v="2022-04-13T00:00:00"/>
    <n v="73"/>
    <s v="Аудит"/>
    <n v="24"/>
  </r>
  <r>
    <x v="5"/>
    <x v="2"/>
    <s v="Водзинский В.В."/>
    <s v="30-31.05.2022"/>
    <n v="85"/>
    <s v="Аудит"/>
    <n v="14"/>
  </r>
  <r>
    <x v="5"/>
    <x v="2"/>
    <s v="Шкилёв Д.А."/>
    <d v="2022-05-29T00:00:00"/>
    <n v="84"/>
    <s v="Аудит"/>
    <n v="13"/>
  </r>
  <r>
    <x v="5"/>
    <x v="2"/>
    <s v="Коробейников Д.О."/>
    <s v="06-07.10.2022"/>
    <n v="76"/>
    <s v="Аудит"/>
    <n v="20"/>
  </r>
  <r>
    <x v="6"/>
    <x v="0"/>
    <s v="Семенов П.В."/>
    <s v="14-15.01.2022"/>
    <n v="74"/>
    <s v="Аудит"/>
    <n v="28"/>
  </r>
  <r>
    <x v="7"/>
    <x v="0"/>
    <s v="Мелякин В.Ф."/>
    <s v="27-29.03.2022"/>
    <n v="73"/>
    <s v="Аудит"/>
    <n v="19"/>
  </r>
  <r>
    <x v="7"/>
    <x v="0"/>
    <s v="Мелякин В.Ф."/>
    <s v="04.09-05.09.2022"/>
    <n v="78"/>
    <s v="Аудит"/>
    <n v="20"/>
  </r>
  <r>
    <x v="8"/>
    <x v="1"/>
    <s v="Пономарев Р.Н."/>
    <s v="16-18.02.2022"/>
    <n v="87"/>
    <s v="Аудит"/>
    <n v="6"/>
  </r>
  <r>
    <x v="8"/>
    <x v="1"/>
    <s v="Мелякин В.Ф."/>
    <s v="21-23.02.2022"/>
    <n v="89"/>
    <s v="Аудит"/>
    <n v="10"/>
  </r>
  <r>
    <x v="8"/>
    <x v="1"/>
    <s v="Мелякин В.Ф."/>
    <s v="14-15.08.2022"/>
    <n v="86"/>
    <s v="Аудит"/>
    <n v="11"/>
  </r>
  <r>
    <x v="8"/>
    <x v="1"/>
    <s v="Кононов А.В."/>
    <s v="15-16.08.2022"/>
    <n v="91"/>
    <s v="Аудит"/>
    <n v="7"/>
  </r>
  <r>
    <x v="9"/>
    <x v="3"/>
    <s v="Мелякин В.Ф."/>
    <s v="11-12.12.2022"/>
    <n v="78"/>
    <s v="Пусковой аудит"/>
    <n v="25"/>
  </r>
  <r>
    <x v="9"/>
    <x v="3"/>
    <s v="Смердов В.А."/>
    <s v="25.03-26.03.2022"/>
    <n v="86"/>
    <s v="Пусковой аудит"/>
    <n v="23"/>
  </r>
  <r>
    <x v="10"/>
    <x v="1"/>
    <s v="Пономарев Р.Н."/>
    <s v="02-03.03.2022"/>
    <n v="84"/>
    <s v="Аудит"/>
    <n v="8"/>
  </r>
  <r>
    <x v="11"/>
    <x v="0"/>
    <s v="Водзинский В.В."/>
    <s v="27-29.11.2022"/>
    <n v="79"/>
    <s v="Аудит"/>
    <n v="39"/>
  </r>
  <r>
    <x v="11"/>
    <x v="0"/>
    <s v="Водзинский В.В."/>
    <s v="13-15.05.2022"/>
    <n v="78"/>
    <s v="Аудит"/>
    <n v="32"/>
  </r>
  <r>
    <x v="12"/>
    <x v="0"/>
    <s v="Кононов А.В."/>
    <s v="21-22.08.2022"/>
    <n v="75"/>
    <s v="Аудит"/>
    <n v="30"/>
  </r>
  <r>
    <x v="13"/>
    <x v="0"/>
    <s v="Водзинский В.В."/>
    <s v="15-17.04.2022"/>
    <n v="69"/>
    <s v="Аудит/целевой"/>
    <n v="31"/>
  </r>
  <r>
    <x v="13"/>
    <x v="0"/>
    <s v="Куваев С.Ю."/>
    <s v="03-05.10.2022"/>
    <n v="77"/>
    <s v="Аудит"/>
    <n v="24"/>
  </r>
  <r>
    <x v="14"/>
    <x v="4"/>
    <s v="Пономарев Р.Н."/>
    <s v="16-17.11.2022"/>
    <n v="74"/>
    <s v="Аудит"/>
    <n v="20"/>
  </r>
  <r>
    <x v="14"/>
    <x v="4"/>
    <s v="Семенов П.В."/>
    <s v="02-04.01.2022"/>
    <n v="74"/>
    <s v="Аудит"/>
    <n v="35"/>
  </r>
  <r>
    <x v="14"/>
    <x v="4"/>
    <s v="Шкилёв Д.А."/>
    <s v="03-05.06.2022"/>
    <n v="75"/>
    <s v="Аудит"/>
    <n v="20"/>
  </r>
  <r>
    <x v="14"/>
    <x v="4"/>
    <s v="Водзинский В.В."/>
    <s v="18-19.07.2022"/>
    <n v="71"/>
    <s v="Аудит"/>
    <n v="18"/>
  </r>
  <r>
    <x v="14"/>
    <x v="4"/>
    <s v="Шкилёв Д.А."/>
    <s v="06-08.10.2022"/>
    <n v="79"/>
    <s v="Аудит"/>
    <n v="24"/>
  </r>
  <r>
    <x v="15"/>
    <x v="4"/>
    <s v="Кононов А.В."/>
    <d v="2022-06-16T00:00:00"/>
    <n v="85"/>
    <s v="Аудит"/>
    <n v="10"/>
  </r>
  <r>
    <x v="15"/>
    <x v="4"/>
    <s v="Коробейников Д.О."/>
    <s v="12-13.12.2022"/>
    <n v="80"/>
    <s v="Аудит"/>
    <n v="11"/>
  </r>
  <r>
    <x v="16"/>
    <x v="2"/>
    <s v="Водзинский В.В."/>
    <s v="04-05.12.2022"/>
    <n v="91"/>
    <s v="Аудит"/>
    <n v="10"/>
  </r>
  <r>
    <x v="16"/>
    <x v="3"/>
    <s v="Давыденко С.Ю."/>
    <s v="25-26.12.2022"/>
    <n v="96"/>
    <s v="Аудит"/>
    <n v="10"/>
  </r>
  <r>
    <x v="16"/>
    <x v="3"/>
    <s v="Смердов В.А."/>
    <s v="21-22.06.2022"/>
    <n v="96"/>
    <s v="Аудит"/>
    <n v="11"/>
  </r>
  <r>
    <x v="16"/>
    <x v="5"/>
    <s v="Смердов В.А."/>
    <s v="25-26.08.2022"/>
    <n v="95"/>
    <s v="Аудит"/>
    <n v="9"/>
  </r>
  <r>
    <x v="17"/>
    <x v="3"/>
    <s v="Якунин П.В."/>
    <d v="2022-12-10T00:00:00"/>
    <n v="99"/>
    <s v="Аудит"/>
    <n v="5"/>
  </r>
  <r>
    <x v="17"/>
    <x v="3"/>
    <s v="Мелякин В.Ф."/>
    <d v="2022-12-21T00:00:00"/>
    <n v="96"/>
    <s v="Аудит"/>
    <n v="8"/>
  </r>
  <r>
    <x v="0"/>
    <x v="0"/>
    <s v="Кононов А.В."/>
    <s v="23-24.08.2022"/>
    <n v="80"/>
    <s v="Аудит"/>
    <n v="10"/>
  </r>
  <r>
    <x v="18"/>
    <x v="2"/>
    <s v="Пономарев Р.Н."/>
    <d v="2022-11-11T00:00:00"/>
    <n v="72"/>
    <s v="Аудит"/>
    <n v="16"/>
  </r>
  <r>
    <x v="18"/>
    <x v="2"/>
    <s v="Пономарев Р.Н."/>
    <s v="12-14.11.2022"/>
    <n v="70"/>
    <s v="Аудит"/>
    <n v="16"/>
  </r>
  <r>
    <x v="18"/>
    <x v="4"/>
    <s v="Тамарских А.С."/>
    <s v="27.05-29.05.2022"/>
    <n v="70"/>
    <s v="Аудит"/>
    <n v="27"/>
  </r>
  <r>
    <x v="18"/>
    <x v="0"/>
    <s v="Смердов В.А."/>
    <s v="28-29.06.2022"/>
    <n v="93"/>
    <s v="Аудит"/>
    <n v="12"/>
  </r>
  <r>
    <x v="18"/>
    <x v="2"/>
    <s v="Тамарских А.С."/>
    <s v="22.05-24.05.2022"/>
    <n v="77"/>
    <s v="Аудит"/>
    <n v="15"/>
  </r>
  <r>
    <x v="18"/>
    <x v="2"/>
    <s v="Тамарских А.С."/>
    <s v="12-14.05.2022"/>
    <n v="82"/>
    <s v="Аудит"/>
    <n v="16"/>
  </r>
  <r>
    <x v="19"/>
    <x v="5"/>
    <s v="Давыденко С.Ю."/>
    <s v="20-21.12.2022"/>
    <n v="82"/>
    <s v="Аудит"/>
    <n v="20"/>
  </r>
  <r>
    <x v="19"/>
    <x v="5"/>
    <s v="Смердов В.А."/>
    <s v="22-23.08.2022"/>
    <n v="88"/>
    <s v="Аудит"/>
    <n v="9"/>
  </r>
  <r>
    <x v="20"/>
    <x v="0"/>
    <s v="Кирьянцев И.С."/>
    <s v="07-09.01.2022"/>
    <n v="74"/>
    <s v="Аудит"/>
    <n v="32"/>
  </r>
  <r>
    <x v="20"/>
    <x v="0"/>
    <s v="Давыденко С.Ю."/>
    <s v="23-24.02.2022"/>
    <n v="77"/>
    <s v="Аудит"/>
    <n v="24"/>
  </r>
  <r>
    <x v="20"/>
    <x v="0"/>
    <s v="Давыденко С.Ю."/>
    <s v="20.06-21.06.2022"/>
    <n v="76"/>
    <s v="Аудит"/>
    <n v="31"/>
  </r>
  <r>
    <x v="20"/>
    <x v="0"/>
    <s v="Тамарских А.С."/>
    <s v="31-01.08.2022"/>
    <n v="60"/>
    <s v="Аудит"/>
    <n v="52"/>
  </r>
  <r>
    <x v="3"/>
    <x v="1"/>
    <s v="Давыденко С.Ю."/>
    <d v="2022-06-29T00:00:00"/>
    <s v="96"/>
    <s v="Аудит"/>
    <n v="6"/>
  </r>
  <r>
    <x v="5"/>
    <x v="2"/>
    <s v="Шкилёв Д.А."/>
    <s v="09-10.12.2022"/>
    <n v="83"/>
    <s v="Аудит"/>
    <n v="18"/>
  </r>
  <r>
    <x v="21"/>
    <x v="0"/>
    <s v="Смердов В.А."/>
    <s v="24-26.02.2022"/>
    <n v="89"/>
    <s v="Аудит"/>
    <n v="12"/>
  </r>
  <r>
    <x v="21"/>
    <x v="0"/>
    <s v="Кононов А.В."/>
    <s v="26-27.08.2022"/>
    <n v="86"/>
    <s v="Аудит"/>
    <n v="11"/>
  </r>
  <r>
    <x v="22"/>
    <x v="1"/>
    <s v="Смердов В.А."/>
    <s v="04.09-05.09.2022"/>
    <n v="93"/>
    <s v="Аудит"/>
    <n v="12"/>
  </r>
  <r>
    <x v="23"/>
    <x v="3"/>
    <s v="Давыденко С.Ю."/>
    <s v="18-19.12.2022"/>
    <n v="91"/>
    <s v="Аудит"/>
    <n v="9"/>
  </r>
  <r>
    <x v="23"/>
    <x v="3"/>
    <s v="Шкилёв Д.А."/>
    <s v="27.04-28.04.2022"/>
    <n v="96"/>
    <s v="Аудит"/>
    <n v="7"/>
  </r>
  <r>
    <x v="24"/>
    <x v="0"/>
    <s v="Якунин П.В."/>
    <s v="05-06.12.2022"/>
    <n v="68"/>
    <s v="Аудит"/>
    <n v="30"/>
  </r>
  <r>
    <x v="24"/>
    <x v="1"/>
    <s v="Кирьянцев И.С."/>
    <s v="02-05.01.2022"/>
    <n v="86"/>
    <s v="Аудит"/>
    <n v="25"/>
  </r>
  <r>
    <x v="24"/>
    <x v="1"/>
    <s v="Шкилёв Д.А."/>
    <s v="09-10.01.2022"/>
    <n v="84"/>
    <s v="Аудит"/>
    <n v="18"/>
  </r>
  <r>
    <x v="24"/>
    <x v="1"/>
    <s v="Тамарских А.С."/>
    <s v="03.06-05.06.2022"/>
    <n v="77"/>
    <s v="Аудит"/>
    <n v="29"/>
  </r>
  <r>
    <x v="24"/>
    <x v="0"/>
    <s v="Тамарских А.С."/>
    <s v="18.04.-20.04.2022"/>
    <n v="75"/>
    <s v="Аудит"/>
    <n v="34"/>
  </r>
  <r>
    <x v="25"/>
    <x v="0"/>
    <s v="Семенов П.В."/>
    <s v="11-13.01.2022"/>
    <n v="75"/>
    <s v="Аудит"/>
    <n v="22"/>
  </r>
  <r>
    <x v="26"/>
    <x v="1"/>
    <s v="Мелякин В.Ф."/>
    <d v="2022-12-31T00:00:00"/>
    <n v="89"/>
    <s v="Аудит"/>
    <n v="5"/>
  </r>
  <r>
    <x v="27"/>
    <x v="1"/>
    <s v="Тамарских А.С."/>
    <s v="26-29.01.2022"/>
    <n v="97"/>
    <s v="Аудит"/>
    <n v="6"/>
  </r>
  <r>
    <x v="27"/>
    <x v="1"/>
    <s v="Кононов А.В."/>
    <d v="2022-07-06T00:00:00"/>
    <n v="84"/>
    <s v="Аудит"/>
    <n v="11"/>
  </r>
  <r>
    <x v="28"/>
    <x v="0"/>
    <s v="Мелякин В.Ф."/>
    <s v="05-06.11.2022"/>
    <n v="74"/>
    <s v="Аудит"/>
    <n v="16"/>
  </r>
  <r>
    <x v="28"/>
    <x v="0"/>
    <s v="Пономарев Р.Н."/>
    <s v="06-07.04.2022"/>
    <n v="78"/>
    <s v="Аудит"/>
    <n v="21"/>
  </r>
  <r>
    <x v="28"/>
    <x v="2"/>
    <s v="Водзинский В.В."/>
    <s v="16-18.05.2022"/>
    <n v="74"/>
    <s v="Аудит"/>
    <n v="28"/>
  </r>
  <r>
    <x v="28"/>
    <x v="0"/>
    <s v="Пономарев Р.Н."/>
    <d v="2022-10-27T00:00:00"/>
    <n v="91"/>
    <s v="Аудит"/>
    <n v="5"/>
  </r>
  <r>
    <x v="29"/>
    <x v="0"/>
    <s v="Кононов А.В."/>
    <s v="17-18.08.2022"/>
    <n v="85"/>
    <s v="Аудит"/>
    <n v="15"/>
  </r>
  <r>
    <x v="30"/>
    <x v="0"/>
    <s v="Коробейников Д.О."/>
    <s v="20.09-21.09.2022"/>
    <n v="61"/>
    <s v="Аудит"/>
    <n v="25"/>
  </r>
  <r>
    <x v="30"/>
    <x v="0"/>
    <s v="Пономарев Р.Н."/>
    <s v="27-28.03.2022"/>
    <n v="68"/>
    <s v="Аудит"/>
    <n v="35"/>
  </r>
  <r>
    <x v="30"/>
    <x v="4"/>
    <s v="Мелякин В.Ф."/>
    <s v="19-20.12.2022"/>
    <n v="79"/>
    <s v="Пусковой аудит"/>
    <n v="13"/>
  </r>
  <r>
    <x v="31"/>
    <x v="0"/>
    <s v="Пономарев Р.Н."/>
    <s v="04-05.04.2022"/>
    <n v="75"/>
    <s v="Аудит/целевой"/>
    <n v="25"/>
  </r>
  <r>
    <x v="31"/>
    <x v="0"/>
    <s v="Коробейников Д.О."/>
    <s v="10-11.10.2022"/>
    <n v="77"/>
    <s v="Аудит"/>
    <n v="13"/>
  </r>
  <r>
    <x v="32"/>
    <x v="3"/>
    <s v="Мелякин В.Ф."/>
    <s v="25-26.02.2022"/>
    <n v="80"/>
    <s v="Аудит"/>
    <n v="10"/>
  </r>
  <r>
    <x v="32"/>
    <x v="3"/>
    <s v="Куваев С.Ю."/>
    <s v="20-22.08.2022"/>
    <n v="84"/>
    <s v="Аудит"/>
    <n v="8"/>
  </r>
  <r>
    <x v="33"/>
    <x v="0"/>
    <s v="Давыденко С.Ю."/>
    <s v="20-21.03.2022"/>
    <n v="92"/>
    <s v="Аудит"/>
    <n v="21"/>
  </r>
  <r>
    <x v="34"/>
    <x v="0"/>
    <s v="Мелякин В.Ф."/>
    <s v="06-07.04.2022"/>
    <n v="72"/>
    <s v="Аудит"/>
    <n v="26"/>
  </r>
  <r>
    <x v="34"/>
    <x v="0"/>
    <s v="Куваев С.Ю."/>
    <s v="07-09.10.2022"/>
    <n v="78"/>
    <s v="Аудит"/>
    <n v="25"/>
  </r>
  <r>
    <x v="35"/>
    <x v="0"/>
    <s v="Смердов В.А."/>
    <s v="21-22.02.2022"/>
    <n v="90"/>
    <s v="Аудит"/>
    <n v="14"/>
  </r>
  <r>
    <x v="36"/>
    <x v="0"/>
    <s v="Шкилёв Д.А."/>
    <s v="06-08.01.2022"/>
    <n v="69"/>
    <s v="Аудит"/>
    <n v="33"/>
  </r>
  <r>
    <x v="36"/>
    <x v="0"/>
    <s v="Давыденко С.Ю."/>
    <s v="02-03.07.2022"/>
    <n v="77"/>
    <s v="Аудит"/>
    <n v="25"/>
  </r>
  <r>
    <x v="37"/>
    <x v="3"/>
    <s v="Пономарев Р.Н."/>
    <d v="2022-03-25T00:00:00"/>
    <n v="72"/>
    <s v="Аудит"/>
    <n v="19"/>
  </r>
  <r>
    <x v="38"/>
    <x v="0"/>
    <s v="Тамарских А.С."/>
    <s v="24.04-26.04.2022"/>
    <n v="79"/>
    <s v="Аудит"/>
    <n v="27"/>
  </r>
  <r>
    <x v="38"/>
    <x v="0"/>
    <s v="Водзинский В.В."/>
    <s v="26-28.05.2022"/>
    <n v="67"/>
    <s v="Аудит"/>
    <n v="18"/>
  </r>
  <r>
    <x v="38"/>
    <x v="0"/>
    <s v="Мелякин В.Ф."/>
    <s v="01-02.11.2022"/>
    <n v="74"/>
    <s v="Аудит"/>
    <n v="23"/>
  </r>
  <r>
    <x v="39"/>
    <x v="0"/>
    <s v="Смердов В.А."/>
    <s v="23-24.02.2022"/>
    <n v="90"/>
    <s v="Аудит"/>
    <n v="16"/>
  </r>
  <r>
    <x v="39"/>
    <x v="0"/>
    <s v="Тамарских А.С."/>
    <s v="30-31.07.2022"/>
    <n v="95"/>
    <s v="Аудит"/>
    <n v="7"/>
  </r>
  <r>
    <x v="40"/>
    <x v="1"/>
    <s v="Пономарев Р.Н."/>
    <s v="27.06-28.06.2022"/>
    <s v="64"/>
    <s v="Аудит"/>
    <n v="28"/>
  </r>
  <r>
    <x v="40"/>
    <x v="1"/>
    <s v="Коробейников Д.О."/>
    <s v="07-08.12.2022"/>
    <n v="70"/>
    <s v="Аудит"/>
    <n v="20"/>
  </r>
  <r>
    <x v="41"/>
    <x v="2"/>
    <s v="Якунин П.В."/>
    <s v="26-27.10.2022"/>
    <n v="82"/>
    <s v="Аудит"/>
    <n v="16"/>
  </r>
  <r>
    <x v="42"/>
    <x v="4"/>
    <s v="Мелякин В.Ф."/>
    <s v="20-21.02.2022"/>
    <n v="73"/>
    <s v="Аудит"/>
    <n v="10"/>
  </r>
  <r>
    <x v="42"/>
    <x v="4"/>
    <s v="Шкилёв Д.А."/>
    <s v="13.05.-15.05.2022"/>
    <n v="73"/>
    <s v="Аудит"/>
    <n v="21"/>
  </r>
  <r>
    <x v="42"/>
    <x v="4"/>
    <s v="Мелякин В.Ф."/>
    <s v="12-13.08.2022"/>
    <n v="75"/>
    <s v="Аудит"/>
    <n v="9"/>
  </r>
  <r>
    <x v="42"/>
    <x v="4"/>
    <s v="Давыденко С.Ю."/>
    <s v="07-08.11.2022"/>
    <n v="73"/>
    <s v="Аудит"/>
    <n v="22"/>
  </r>
  <r>
    <x v="43"/>
    <x v="0"/>
    <s v="Давыденко С.Ю."/>
    <s v="10-11.04.2022"/>
    <n v="48"/>
    <s v="Аудит"/>
    <n v="55"/>
  </r>
  <r>
    <x v="43"/>
    <x v="0"/>
    <s v="Давыденко С.Ю."/>
    <s v="22-23.10.2022"/>
    <n v="51"/>
    <s v="Аудит"/>
    <n v="43"/>
  </r>
  <r>
    <x v="12"/>
    <x v="0"/>
    <s v="Тамарских А.С."/>
    <s v="07.02-09.02.2022"/>
    <n v="75"/>
    <s v="Аудит"/>
    <n v="44"/>
  </r>
  <r>
    <x v="44"/>
    <x v="4"/>
    <s v="Мелякин В.Ф."/>
    <s v="15-17.03.2022"/>
    <n v="72"/>
    <s v="Аудит"/>
    <n v="17"/>
  </r>
  <r>
    <x v="44"/>
    <x v="4"/>
    <s v="Куваев С.Ю."/>
    <s v="27-29.09.2022"/>
    <n v="60"/>
    <s v="Аудит"/>
    <n v="42"/>
  </r>
  <r>
    <x v="44"/>
    <x v="4"/>
    <s v="Тамарских А.С."/>
    <s v="27-29.07.2022"/>
    <n v="69"/>
    <s v="Аудит"/>
    <n v="32"/>
  </r>
  <r>
    <x v="45"/>
    <x v="4"/>
    <s v="Тамарских А.С."/>
    <s v="06.05.-08.05.2022"/>
    <n v="78"/>
    <s v="Аудит"/>
    <n v="18"/>
  </r>
  <r>
    <x v="45"/>
    <x v="4"/>
    <s v="Якунин П.В."/>
    <d v="2022-11-01T00:00:00"/>
    <n v="84"/>
    <s v="Аудит"/>
    <n v="16"/>
  </r>
  <r>
    <x v="46"/>
    <x v="0"/>
    <s v="Пономарев Р.Н."/>
    <s v="05-07.03.2022"/>
    <n v="82"/>
    <s v="Аудит"/>
    <n v="19"/>
  </r>
  <r>
    <x v="46"/>
    <x v="0"/>
    <s v="Коробейников Д.О."/>
    <s v="10.09-11.09.2022"/>
    <n v="80"/>
    <s v="Аудит"/>
    <n v="18"/>
  </r>
  <r>
    <x v="47"/>
    <x v="2"/>
    <s v="Пономарев Р.Н."/>
    <s v="13-14.03.2022"/>
    <n v="70"/>
    <s v="Аудит"/>
    <n v="30"/>
  </r>
  <r>
    <x v="47"/>
    <x v="2"/>
    <s v="Коробейников Д.О."/>
    <s v="27-28.09.2022"/>
    <n v="78"/>
    <s v="Аудит"/>
    <n v="14"/>
  </r>
  <r>
    <x v="48"/>
    <x v="0"/>
    <s v="Давыденко С.Ю."/>
    <s v="06-07.04.2022"/>
    <n v="93"/>
    <s v="Аудит"/>
    <n v="17"/>
  </r>
  <r>
    <x v="48"/>
    <x v="0"/>
    <s v="Смердов В.А."/>
    <s v="20-21.08.2022"/>
    <n v="92"/>
    <s v="Аудит"/>
    <n v="12"/>
  </r>
  <r>
    <x v="49"/>
    <x v="1"/>
    <s v="Пономарев Р.Н."/>
    <s v="02-03.07.2022"/>
    <n v="81"/>
    <s v="Аудит"/>
    <n v="13"/>
  </r>
  <r>
    <x v="49"/>
    <x v="1"/>
    <s v="Тамарских А.С."/>
    <s v="10-12.01.2022"/>
    <n v="90"/>
    <s v="Аудит"/>
    <n v="40"/>
  </r>
  <r>
    <x v="50"/>
    <x v="0"/>
    <s v="Кононов А.В."/>
    <s v="19-20.08.2022"/>
    <n v="80"/>
    <s v="Аудит"/>
    <n v="22"/>
  </r>
  <r>
    <x v="51"/>
    <x v="4"/>
    <s v="Шкилёв Д.А."/>
    <s v="09-10.02.2022"/>
    <n v="92"/>
    <s v="Аудит"/>
    <n v="22"/>
  </r>
  <r>
    <x v="51"/>
    <x v="4"/>
    <s v="Водзинский В.В."/>
    <s v="23-25.05.2022"/>
    <n v="84"/>
    <s v="Аудит"/>
    <n v="17"/>
  </r>
  <r>
    <x v="51"/>
    <x v="4"/>
    <s v="Кононов А.В."/>
    <d v="2022-06-21T00:00:00"/>
    <n v="87"/>
    <s v="Аудит"/>
    <n v="15"/>
  </r>
  <r>
    <x v="10"/>
    <x v="1"/>
    <s v="Кононов А.В."/>
    <s v="08.09-09.09.2022"/>
    <n v="92"/>
    <s v="Аудит"/>
    <n v="15"/>
  </r>
  <r>
    <x v="52"/>
    <x v="4"/>
    <s v="Водзинский В.В."/>
    <s v="26-28.04.2022"/>
    <n v="58"/>
    <s v="Аудит"/>
    <n v="37"/>
  </r>
  <r>
    <x v="52"/>
    <x v="4"/>
    <s v="Мелякин В.Ф."/>
    <s v="28-29.10.2022"/>
    <n v="64"/>
    <s v="Аудит"/>
    <n v="27"/>
  </r>
  <r>
    <x v="53"/>
    <x v="4"/>
    <s v="Пономарев Р.Н."/>
    <s v="11.06-12.06.2022"/>
    <n v="79"/>
    <s v="Аудит"/>
    <n v="18"/>
  </r>
  <r>
    <x v="53"/>
    <x v="4"/>
    <s v="Давыденко С.Ю."/>
    <s v="17.06-18.06.2022"/>
    <n v="77"/>
    <s v="Аудит"/>
    <n v="19"/>
  </r>
  <r>
    <x v="53"/>
    <x v="4"/>
    <s v="Давыденко С.Ю."/>
    <s v="17-18.10.2022"/>
    <n v="79"/>
    <s v="Аудит"/>
    <n v="23"/>
  </r>
  <r>
    <x v="53"/>
    <x v="4"/>
    <s v="Коробейников Д.О."/>
    <s v="03-04.12.2022"/>
    <n v="77"/>
    <s v="Аудит"/>
    <n v="17"/>
  </r>
  <r>
    <x v="54"/>
    <x v="4"/>
    <s v="Мелякин В.Ф."/>
    <s v="11-12.03.2022"/>
    <n v="74"/>
    <s v="Аудит"/>
    <n v="13"/>
  </r>
  <r>
    <x v="54"/>
    <x v="4"/>
    <s v="Мелякин В.Ф."/>
    <s v="05.09-06.09.2022"/>
    <n v="73"/>
    <s v="Аудит"/>
    <n v="15"/>
  </r>
  <r>
    <x v="55"/>
    <x v="1"/>
    <s v="Семенов П.В."/>
    <s v="06-08.01.2022"/>
    <n v="96"/>
    <s v="Аудит"/>
    <n v="10"/>
  </r>
  <r>
    <x v="56"/>
    <x v="0"/>
    <s v="Кирьянцев И.С."/>
    <s v="22-24.01.2022"/>
    <n v="73"/>
    <s v="Аудит"/>
    <n v="46"/>
  </r>
  <r>
    <x v="56"/>
    <x v="0"/>
    <s v="Пономарев Р.Н."/>
    <d v="2022-07-04T00:00:00"/>
    <n v="71"/>
    <s v="Аудит"/>
    <n v="29"/>
  </r>
  <r>
    <x v="57"/>
    <x v="1"/>
    <s v="Мелякин В.Ф."/>
    <s v="04-06.04.2022"/>
    <n v="68"/>
    <s v="Пусковой аудит"/>
    <n v="21"/>
  </r>
  <r>
    <x v="58"/>
    <x v="0"/>
    <s v="Мелякин В.Ф."/>
    <d v="2022-09-01T00:00:00"/>
    <n v="65"/>
    <s v="Пусковой аудит"/>
    <n v="30"/>
  </r>
  <r>
    <x v="1"/>
    <x v="0"/>
    <s v="Кирьянцев И.С."/>
    <s v="03.02-06.02.22"/>
    <n v="78"/>
    <s v="Аудит"/>
    <n v="33"/>
  </r>
  <r>
    <x v="59"/>
    <x v="0"/>
    <s v="Тамарских А.С."/>
    <d v="2022-07-17T00:00:00"/>
    <n v="86"/>
    <s v="Пусковой аудит"/>
    <n v="22"/>
  </r>
  <r>
    <x v="60"/>
    <x v="0"/>
    <s v="Пономарев Р.Н."/>
    <d v="2022-04-11T00:00:00"/>
    <n v="72"/>
    <s v="Аудит"/>
    <n v="29"/>
  </r>
  <r>
    <x v="60"/>
    <x v="0"/>
    <s v="Пономарев Р.Н."/>
    <d v="2022-10-25T00:00:00"/>
    <n v="71"/>
    <s v="Аудит"/>
    <n v="27"/>
  </r>
  <r>
    <x v="61"/>
    <x v="3"/>
    <s v="Тамарских А.С."/>
    <s v="31.01.2022-02.02.2022"/>
    <n v="93"/>
    <s v="Пусковой аудит"/>
    <n v="7"/>
  </r>
  <r>
    <x v="62"/>
    <x v="3"/>
    <s v="Давыденко С.Ю."/>
    <s v="07-09.03.2022"/>
    <n v="75"/>
    <s v="Аудит"/>
    <n v="24"/>
  </r>
  <r>
    <x v="62"/>
    <x v="4"/>
    <s v="Мелякин В.Ф."/>
    <s v="11-12.04.2022"/>
    <n v="74"/>
    <s v="Аудит"/>
    <n v="20"/>
  </r>
  <r>
    <x v="62"/>
    <x v="4"/>
    <s v="Тамарских А.С."/>
    <s v="27.05-29.05.2022"/>
    <n v="75"/>
    <s v="Аудит"/>
    <n v="14"/>
  </r>
  <r>
    <x v="62"/>
    <x v="4"/>
    <s v="Давыденко С.Ю."/>
    <s v="27.06-28.06.2022"/>
    <s v="76"/>
    <s v="Аудит"/>
    <n v="20"/>
  </r>
  <r>
    <x v="62"/>
    <x v="4"/>
    <s v="Куваев С.Ю."/>
    <s v="14-16.10.2022"/>
    <n v="71"/>
    <s v="Аудит"/>
    <n v="21"/>
  </r>
  <r>
    <x v="62"/>
    <x v="4"/>
    <s v="Коробейников Д.О."/>
    <s v="14-15.11.2022"/>
    <n v="74"/>
    <s v="Аудит"/>
    <n v="20"/>
  </r>
  <r>
    <x v="63"/>
    <x v="1"/>
    <s v="Тамарских А.С."/>
    <s v="30.04-03.05.2022"/>
    <n v="88"/>
    <s v="Аудит"/>
    <n v="13"/>
  </r>
  <r>
    <x v="64"/>
    <x v="2"/>
    <s v="Тамарских А.С."/>
    <s v="16-17.05.2022"/>
    <n v="94"/>
    <s v="Аудит"/>
    <n v="4"/>
  </r>
  <r>
    <x v="64"/>
    <x v="0"/>
    <s v="Пономарев Р.Н."/>
    <d v="2022-11-06T00:00:00"/>
    <n v="72"/>
    <s v="Аудит"/>
    <n v="16"/>
  </r>
  <r>
    <x v="29"/>
    <x v="1"/>
    <s v="Пономарев Р.Н."/>
    <s v="21-23.02.2022"/>
    <n v="69"/>
    <s v="Аудит"/>
    <n v="21"/>
  </r>
  <r>
    <x v="65"/>
    <x v="1"/>
    <s v="Кононов А.В."/>
    <s v="04-05.07.2022"/>
    <n v="74"/>
    <s v="Аудит"/>
    <n v="20"/>
  </r>
  <r>
    <x v="65"/>
    <x v="1"/>
    <s v="Тамарских А.С."/>
    <s v="17-19.01.2022"/>
    <n v="83"/>
    <s v="Аудит"/>
    <n v="17"/>
  </r>
  <r>
    <x v="33"/>
    <x v="0"/>
    <s v="Шкилёв Д.А."/>
    <s v="16.09-17.09.2022"/>
    <n v="94"/>
    <s v="Аудит"/>
    <n v="17"/>
  </r>
  <r>
    <x v="37"/>
    <x v="3"/>
    <s v="Смердов В.А."/>
    <s v="25-26.06.2022"/>
    <n v="96"/>
    <s v="Аудит"/>
    <n v="8"/>
  </r>
  <r>
    <x v="37"/>
    <x v="2"/>
    <s v="Коробейников Д.О."/>
    <d v="2022-09-22T00:00:00"/>
    <n v="86"/>
    <s v="Аудит"/>
    <n v="8"/>
  </r>
  <r>
    <x v="37"/>
    <x v="3"/>
    <s v="Мелякин В.Ф."/>
    <d v="2022-12-24T00:00:00"/>
    <n v="88"/>
    <s v="Аудит"/>
    <n v="12"/>
  </r>
  <r>
    <x v="66"/>
    <x v="0"/>
    <s v="Мелякин В.Ф."/>
    <s v="06-08.03.2022"/>
    <n v="74"/>
    <s v="Аудит"/>
    <n v="31"/>
  </r>
  <r>
    <x v="66"/>
    <x v="0"/>
    <s v="Куваев С.Ю."/>
    <s v="14-16.09.2022"/>
    <n v="77"/>
    <s v="Аудит"/>
    <n v="34"/>
  </r>
  <r>
    <x v="67"/>
    <x v="1"/>
    <s v="Шкилёв Д.А."/>
    <s v="30-31.01.2022"/>
    <n v="90"/>
    <s v="Аудит"/>
    <n v="18"/>
  </r>
  <r>
    <x v="67"/>
    <x v="1"/>
    <s v="Пономарев Р.Н."/>
    <s v="27-28.02.2022"/>
    <n v="87"/>
    <s v="Аудит"/>
    <n v="12"/>
  </r>
  <r>
    <x v="68"/>
    <x v="1"/>
    <s v="Смердов В.А."/>
    <s v="07.09-08.09.2022"/>
    <n v="93"/>
    <s v="Аудит"/>
    <n v="9"/>
  </r>
  <r>
    <x v="68"/>
    <x v="1"/>
    <s v="Куваев С.Ю."/>
    <d v="2022-09-22T00:00:00"/>
    <n v="89"/>
    <s v="Аудит"/>
    <n v="9"/>
  </r>
  <r>
    <x v="68"/>
    <x v="1"/>
    <s v="Коробейников Д.О."/>
    <s v="01-02.10.2022"/>
    <n v="95"/>
    <s v="Аудит"/>
    <n v="10"/>
  </r>
  <r>
    <x v="68"/>
    <x v="1"/>
    <s v="Мелякин В.Ф."/>
    <s v="18-19.02.2022"/>
    <n v="92"/>
    <s v="Аудит"/>
    <n v="7"/>
  </r>
  <r>
    <x v="68"/>
    <x v="1"/>
    <s v="Куваев С.Ю."/>
    <s v="17-19.08.2022"/>
    <n v="93"/>
    <s v="Аудит"/>
    <n v="5"/>
  </r>
  <r>
    <x v="68"/>
    <x v="1"/>
    <s v="Мелякин В.Ф."/>
    <s v="04-05.03.2022"/>
    <n v="86"/>
    <s v="Аудит"/>
    <n v="13"/>
  </r>
  <r>
    <x v="68"/>
    <x v="1"/>
    <s v="Тамарских А.С."/>
    <s v="16.04-18.04.2022"/>
    <n v="94"/>
    <s v="Аудит"/>
    <n v="10"/>
  </r>
  <r>
    <x v="68"/>
    <x v="1"/>
    <s v="Шкилёв Д.А."/>
    <s v="06.05.-08.05.2022"/>
    <n v="95"/>
    <s v="Аудит"/>
    <n v="2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СводнаяТаблица1" cacheId="0" applyNumberFormats="0" applyBorderFormats="0" applyFontFormats="0" applyPatternFormats="0" applyAlignmentFormats="0" applyWidthHeightFormats="1" dataCaption="Значения" updatedVersion="6" minRefreshableVersion="3" useAutoFormatting="1" itemPrintTitles="1" createdVersion="5" indent="0" outline="1" outlineData="1" multipleFieldFilters="0">
  <location ref="A3:H74" firstHeaderRow="1" firstDataRow="2" firstDataCol="1"/>
  <pivotFields count="7">
    <pivotField axis="axisRow" showAll="0">
      <items count="70">
        <item x="2"/>
        <item x="3"/>
        <item x="4"/>
        <item x="5"/>
        <item x="6"/>
        <item x="7"/>
        <item x="8"/>
        <item x="9"/>
        <item x="11"/>
        <item x="13"/>
        <item x="14"/>
        <item x="15"/>
        <item x="16"/>
        <item x="17"/>
        <item x="0"/>
        <item x="18"/>
        <item x="19"/>
        <item x="20"/>
        <item x="21"/>
        <item x="22"/>
        <item x="23"/>
        <item x="24"/>
        <item x="25"/>
        <item x="26"/>
        <item x="27"/>
        <item x="28"/>
        <item x="29"/>
        <item x="30"/>
        <item x="31"/>
        <item x="32"/>
        <item x="33"/>
        <item x="34"/>
        <item x="35"/>
        <item x="36"/>
        <item x="38"/>
        <item x="39"/>
        <item x="40"/>
        <item x="41"/>
        <item x="42"/>
        <item x="43"/>
        <item x="12"/>
        <item x="44"/>
        <item x="45"/>
        <item x="46"/>
        <item x="47"/>
        <item x="48"/>
        <item x="49"/>
        <item x="50"/>
        <item x="51"/>
        <item x="10"/>
        <item x="52"/>
        <item x="53"/>
        <item x="54"/>
        <item x="55"/>
        <item x="56"/>
        <item x="57"/>
        <item x="58"/>
        <item x="1"/>
        <item x="59"/>
        <item x="60"/>
        <item x="61"/>
        <item x="62"/>
        <item x="63"/>
        <item x="64"/>
        <item x="65"/>
        <item x="37"/>
        <item x="66"/>
        <item x="67"/>
        <item x="68"/>
        <item t="default"/>
      </items>
    </pivotField>
    <pivotField axis="axisCol" showAll="0">
      <items count="9">
        <item x="0"/>
        <item x="1"/>
        <item x="2"/>
        <item x="4"/>
        <item x="5"/>
        <item x="3"/>
        <item m="1" x="7"/>
        <item m="1" x="6"/>
        <item t="default"/>
      </items>
    </pivotField>
    <pivotField showAll="0"/>
    <pivotField showAll="0"/>
    <pivotField dataField="1" showAll="0"/>
    <pivotField showAll="0"/>
    <pivotField showAll="0"/>
  </pivotFields>
  <rowFields count="1">
    <field x="0"/>
  </rowFields>
  <rowItems count="7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t="grand">
      <x/>
    </i>
  </rowItems>
  <colFields count="1">
    <field x="1"/>
  </colFields>
  <colItems count="7">
    <i>
      <x/>
    </i>
    <i>
      <x v="1"/>
    </i>
    <i>
      <x v="2"/>
    </i>
    <i>
      <x v="3"/>
    </i>
    <i>
      <x v="4"/>
    </i>
    <i>
      <x v="5"/>
    </i>
    <i t="grand">
      <x/>
    </i>
  </colItems>
  <dataFields count="1">
    <dataField name="Среднее по полю Оценка по результатам аудита (Чек лист) в %" fld="4" subtotal="average" baseField="0" baseItem="0" numFmtId="1"/>
  </dataFields>
  <formats count="34">
    <format dxfId="33">
      <pivotArea outline="0" collapsedLevelsAreSubtotals="1" fieldPosition="0"/>
    </format>
    <format dxfId="32">
      <pivotArea dataOnly="0" labelOnly="1" fieldPosition="0">
        <references count="1">
          <reference field="1" count="0"/>
        </references>
      </pivotArea>
    </format>
    <format dxfId="31">
      <pivotArea dataOnly="0" labelOnly="1" grandCol="1" outline="0" fieldPosition="0"/>
    </format>
    <format dxfId="30">
      <pivotArea field="0" type="button" dataOnly="0" labelOnly="1" outline="0" axis="axisRow" fieldPosition="0"/>
    </format>
    <format dxfId="29">
      <pivotArea dataOnly="0" labelOnly="1" fieldPosition="0">
        <references count="1">
          <reference field="1" count="0"/>
        </references>
      </pivotArea>
    </format>
    <format dxfId="28">
      <pivotArea dataOnly="0" labelOnly="1" grandCol="1" outline="0" fieldPosition="0"/>
    </format>
    <format dxfId="27">
      <pivotArea field="0" type="button" dataOnly="0" labelOnly="1" outline="0" axis="axisRow" fieldPosition="0"/>
    </format>
    <format dxfId="26">
      <pivotArea dataOnly="0" labelOnly="1" fieldPosition="0">
        <references count="1">
          <reference field="1" count="0"/>
        </references>
      </pivotArea>
    </format>
    <format dxfId="25">
      <pivotArea dataOnly="0" labelOnly="1" grandCol="1" outline="0" fieldPosition="0"/>
    </format>
    <format dxfId="24">
      <pivotArea type="all" dataOnly="0" outline="0" fieldPosition="0"/>
    </format>
    <format dxfId="23">
      <pivotArea outline="0" collapsedLevelsAreSubtotals="1" fieldPosition="0"/>
    </format>
    <format dxfId="22">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1">
      <pivotArea dataOnly="0" labelOnly="1" fieldPosition="0">
        <references count="1">
          <reference field="0" count="19">
            <x v="50"/>
            <x v="51"/>
            <x v="52"/>
            <x v="53"/>
            <x v="54"/>
            <x v="55"/>
            <x v="56"/>
            <x v="57"/>
            <x v="58"/>
            <x v="59"/>
            <x v="60"/>
            <x v="61"/>
            <x v="62"/>
            <x v="63"/>
            <x v="64"/>
            <x v="65"/>
            <x v="66"/>
            <x v="67"/>
            <x v="68"/>
          </reference>
        </references>
      </pivotArea>
    </format>
    <format dxfId="20">
      <pivotArea dataOnly="0" labelOnly="1" grandRow="1" outline="0" fieldPosition="0"/>
    </format>
    <format dxfId="19">
      <pivotArea dataOnly="0" labelOnly="1" fieldPosition="0">
        <references count="1">
          <reference field="1" count="0"/>
        </references>
      </pivotArea>
    </format>
    <format dxfId="18">
      <pivotArea dataOnly="0" labelOnly="1" grandCol="1" outline="0" fieldPosition="0"/>
    </format>
    <format dxfId="17">
      <pivotArea grandCol="1" outline="0" collapsedLevelsAreSubtotals="1" fieldPosition="0"/>
    </format>
    <format dxfId="16">
      <pivotArea outline="0" collapsedLevelsAreSubtotals="1" fieldPosition="0"/>
    </format>
    <format dxfId="15">
      <pivotArea outline="0" collapsedLevelsAreSubtotals="1" fieldPosition="0"/>
    </format>
    <format dxfId="14">
      <pivotArea dataOnly="0" labelOnly="1" fieldPosition="0">
        <references count="1">
          <reference field="1" count="0"/>
        </references>
      </pivotArea>
    </format>
    <format dxfId="13">
      <pivotArea dataOnly="0" labelOnly="1" grandCol="1" outline="0" fieldPosition="0"/>
    </format>
    <format dxfId="12">
      <pivotArea type="all" dataOnly="0" outline="0" fieldPosition="0"/>
    </format>
    <format dxfId="11">
      <pivotArea outline="0" collapsedLevelsAreSubtotals="1" fieldPosition="0"/>
    </format>
    <format dxfId="10">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9">
      <pivotArea dataOnly="0" labelOnly="1" fieldPosition="0">
        <references count="1">
          <reference field="0" count="19">
            <x v="50"/>
            <x v="51"/>
            <x v="52"/>
            <x v="53"/>
            <x v="54"/>
            <x v="55"/>
            <x v="56"/>
            <x v="57"/>
            <x v="58"/>
            <x v="59"/>
            <x v="60"/>
            <x v="61"/>
            <x v="62"/>
            <x v="63"/>
            <x v="64"/>
            <x v="65"/>
            <x v="66"/>
            <x v="67"/>
            <x v="68"/>
          </reference>
        </references>
      </pivotArea>
    </format>
    <format dxfId="8">
      <pivotArea dataOnly="0" labelOnly="1" grandRow="1" outline="0" fieldPosition="0"/>
    </format>
    <format dxfId="7">
      <pivotArea dataOnly="0" labelOnly="1" fieldPosition="0">
        <references count="1">
          <reference field="1" count="0"/>
        </references>
      </pivotArea>
    </format>
    <format dxfId="6">
      <pivotArea dataOnly="0" labelOnly="1" grandCol="1" outline="0" fieldPosition="0"/>
    </format>
    <format dxfId="5">
      <pivotArea dataOnly="0" labelOnly="1" fieldPosition="0">
        <references count="1">
          <reference field="1" count="0"/>
        </references>
      </pivotArea>
    </format>
    <format dxfId="4">
      <pivotArea dataOnly="0" labelOnly="1" grandCol="1" outline="0" fieldPosition="0"/>
    </format>
    <format dxfId="3">
      <pivotArea dataOnly="0" labelOnly="1" fieldPosition="0">
        <references count="1">
          <reference field="1" count="0"/>
        </references>
      </pivotArea>
    </format>
    <format dxfId="2">
      <pivotArea dataOnly="0" labelOnly="1" grandCol="1" outline="0" fieldPosition="0"/>
    </format>
    <format dxfId="1">
      <pivotArea dataOnly="0" labelOnly="1" fieldPosition="0">
        <references count="1">
          <reference field="1" count="0"/>
        </references>
      </pivotArea>
    </format>
    <format dxfId="0">
      <pivotArea dataOnly="0" labelOnly="1" grandCol="1" outline="0" fieldPosition="0"/>
    </format>
  </formats>
  <conditionalFormats count="1">
    <conditionalFormat priority="4">
      <pivotAreas count="1">
        <pivotArea type="data" grandCol="1" collapsedLevelsAreSubtotals="1" fieldPosition="0">
          <references count="2">
            <reference field="4294967294" count="1" selected="0">
              <x v="0"/>
            </reference>
            <reference field="0" count="69">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x v="50"/>
              <x v="51"/>
              <x v="52"/>
              <x v="53"/>
              <x v="54"/>
              <x v="55"/>
              <x v="56"/>
              <x v="57"/>
              <x v="58"/>
              <x v="59"/>
              <x v="60"/>
              <x v="61"/>
              <x v="62"/>
              <x v="63"/>
              <x v="64"/>
              <x v="65"/>
              <x v="66"/>
              <x v="67"/>
              <x v="68"/>
            </reference>
          </references>
        </pivotArea>
      </pivotAreas>
    </conditionalFormat>
  </conditional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A1:U57"/>
  <sheetViews>
    <sheetView topLeftCell="A22" zoomScale="70" zoomScaleNormal="70" workbookViewId="0">
      <selection activeCell="F47" sqref="F47:F52"/>
    </sheetView>
  </sheetViews>
  <sheetFormatPr defaultRowHeight="44.25" customHeight="1" x14ac:dyDescent="0.25"/>
  <cols>
    <col min="1" max="3" width="9.140625" style="84"/>
    <col min="4" max="4" width="15.85546875" style="84" bestFit="1" customWidth="1"/>
    <col min="5" max="5" width="70.28515625" customWidth="1"/>
    <col min="6" max="6" width="65.5703125" bestFit="1" customWidth="1"/>
    <col min="7" max="11" width="3.7109375" bestFit="1" customWidth="1"/>
    <col min="12" max="12" width="7.5703125" customWidth="1"/>
    <col min="13" max="17" width="5.7109375" customWidth="1"/>
    <col min="19" max="19" width="60.28515625" bestFit="1" customWidth="1"/>
  </cols>
  <sheetData>
    <row r="1" spans="1:19" ht="44.25" customHeight="1" x14ac:dyDescent="0.25">
      <c r="A1" s="141" t="s">
        <v>349</v>
      </c>
      <c r="F1" s="145" t="s">
        <v>277</v>
      </c>
      <c r="G1" s="146"/>
      <c r="H1" s="146"/>
      <c r="I1" s="146"/>
      <c r="J1" s="146"/>
      <c r="K1" s="146"/>
      <c r="L1" s="146"/>
      <c r="M1" s="146"/>
      <c r="N1" s="146"/>
      <c r="O1" s="146"/>
      <c r="P1" s="146"/>
      <c r="Q1" s="146"/>
      <c r="R1" s="146"/>
      <c r="S1" s="146"/>
    </row>
    <row r="2" spans="1:19" ht="44.25" customHeight="1" x14ac:dyDescent="0.25">
      <c r="A2" s="150" t="s">
        <v>358</v>
      </c>
      <c r="B2" s="151"/>
      <c r="C2" s="151"/>
      <c r="D2" s="151"/>
      <c r="E2" s="151"/>
      <c r="F2" s="152"/>
      <c r="G2" s="147" t="s">
        <v>229</v>
      </c>
      <c r="H2" s="148"/>
      <c r="I2" s="148"/>
      <c r="J2" s="148"/>
      <c r="K2" s="148"/>
      <c r="L2" s="149"/>
      <c r="M2" s="147" t="s">
        <v>262</v>
      </c>
      <c r="N2" s="148"/>
      <c r="O2" s="148"/>
      <c r="P2" s="148"/>
      <c r="Q2" s="148"/>
      <c r="R2" s="149"/>
      <c r="S2" s="79"/>
    </row>
    <row r="3" spans="1:19" ht="93" customHeight="1" x14ac:dyDescent="0.25">
      <c r="A3" s="142" t="s">
        <v>350</v>
      </c>
      <c r="B3" s="85" t="s">
        <v>281</v>
      </c>
      <c r="C3" s="85" t="s">
        <v>283</v>
      </c>
      <c r="D3" s="85" t="s">
        <v>284</v>
      </c>
      <c r="E3" s="62" t="s">
        <v>229</v>
      </c>
      <c r="F3" s="68" t="s">
        <v>228</v>
      </c>
      <c r="G3" s="62" t="s">
        <v>5</v>
      </c>
      <c r="H3" s="62" t="s">
        <v>0</v>
      </c>
      <c r="I3" s="62" t="s">
        <v>71</v>
      </c>
      <c r="J3" s="62" t="s">
        <v>24</v>
      </c>
      <c r="K3" s="62" t="s">
        <v>57</v>
      </c>
      <c r="L3" s="67" t="s">
        <v>265</v>
      </c>
      <c r="M3" s="71" t="s">
        <v>257</v>
      </c>
      <c r="N3" s="71" t="s">
        <v>258</v>
      </c>
      <c r="O3" s="71" t="s">
        <v>259</v>
      </c>
      <c r="P3" s="71" t="s">
        <v>260</v>
      </c>
      <c r="Q3" s="71" t="s">
        <v>261</v>
      </c>
      <c r="R3" s="71" t="s">
        <v>263</v>
      </c>
      <c r="S3" s="69" t="s">
        <v>264</v>
      </c>
    </row>
    <row r="4" spans="1:19" s="92" customFormat="1" ht="240" x14ac:dyDescent="0.25">
      <c r="A4" s="143" t="s">
        <v>351</v>
      </c>
      <c r="B4" s="105">
        <v>2025</v>
      </c>
      <c r="C4" s="87" t="e">
        <f>B4-A4</f>
        <v>#VALUE!</v>
      </c>
      <c r="D4" s="88" t="s">
        <v>290</v>
      </c>
      <c r="E4" s="89" t="s">
        <v>310</v>
      </c>
      <c r="F4" s="90" t="s">
        <v>29</v>
      </c>
      <c r="G4" s="58">
        <v>77</v>
      </c>
      <c r="H4" s="58"/>
      <c r="I4" s="58"/>
      <c r="J4" s="58"/>
      <c r="K4" s="58"/>
      <c r="L4" s="58">
        <f>AVERAGE(G4:K4)</f>
        <v>77</v>
      </c>
      <c r="M4" s="66">
        <v>40</v>
      </c>
      <c r="N4" s="66">
        <v>10</v>
      </c>
      <c r="O4" s="66">
        <v>10</v>
      </c>
      <c r="P4" s="66">
        <v>10</v>
      </c>
      <c r="Q4" s="66">
        <v>10</v>
      </c>
      <c r="R4" s="66">
        <v>80</v>
      </c>
      <c r="S4" s="91"/>
    </row>
    <row r="5" spans="1:19" s="92" customFormat="1" ht="300" x14ac:dyDescent="0.25">
      <c r="A5" s="143" t="s">
        <v>352</v>
      </c>
      <c r="B5" s="105">
        <v>2025</v>
      </c>
      <c r="C5" s="87" t="e">
        <f t="shared" ref="C5:C19" si="0">B5-A5</f>
        <v>#VALUE!</v>
      </c>
      <c r="D5" s="88" t="s">
        <v>290</v>
      </c>
      <c r="E5" s="89" t="s">
        <v>299</v>
      </c>
      <c r="F5" s="90" t="s">
        <v>80</v>
      </c>
      <c r="G5" s="58">
        <v>83</v>
      </c>
      <c r="H5" s="58"/>
      <c r="I5" s="58"/>
      <c r="J5" s="58"/>
      <c r="K5" s="58"/>
      <c r="L5" s="58">
        <f t="shared" ref="L5:L19" si="1">AVERAGE(G5:K5)</f>
        <v>83</v>
      </c>
      <c r="M5" s="66">
        <v>40</v>
      </c>
      <c r="N5" s="66">
        <v>10</v>
      </c>
      <c r="O5" s="66">
        <v>5</v>
      </c>
      <c r="P5" s="66">
        <v>10</v>
      </c>
      <c r="Q5" s="66">
        <v>10</v>
      </c>
      <c r="R5" s="66">
        <v>75</v>
      </c>
      <c r="S5" s="91"/>
    </row>
    <row r="6" spans="1:19" s="92" customFormat="1" ht="300" x14ac:dyDescent="0.25">
      <c r="A6" s="143" t="s">
        <v>57</v>
      </c>
      <c r="B6" s="105">
        <v>2024</v>
      </c>
      <c r="C6" s="87" t="e">
        <f t="shared" si="0"/>
        <v>#VALUE!</v>
      </c>
      <c r="D6" s="88" t="s">
        <v>301</v>
      </c>
      <c r="E6" s="89" t="s">
        <v>303</v>
      </c>
      <c r="F6" s="90" t="s">
        <v>276</v>
      </c>
      <c r="G6" s="58"/>
      <c r="H6" s="58">
        <v>84</v>
      </c>
      <c r="I6" s="58"/>
      <c r="J6" s="58"/>
      <c r="K6" s="58"/>
      <c r="L6" s="58">
        <f t="shared" si="1"/>
        <v>84</v>
      </c>
      <c r="M6" s="66">
        <v>40</v>
      </c>
      <c r="N6" s="66">
        <v>10</v>
      </c>
      <c r="O6" s="66">
        <v>-5</v>
      </c>
      <c r="P6" s="66">
        <v>10</v>
      </c>
      <c r="Q6" s="66">
        <v>10</v>
      </c>
      <c r="R6" s="66">
        <v>65</v>
      </c>
      <c r="S6" s="91"/>
    </row>
    <row r="7" spans="1:19" s="92" customFormat="1" ht="120" x14ac:dyDescent="0.25">
      <c r="A7" s="143" t="s">
        <v>353</v>
      </c>
      <c r="B7" s="105">
        <v>2023</v>
      </c>
      <c r="C7" s="94" t="e">
        <f t="shared" si="0"/>
        <v>#VALUE!</v>
      </c>
      <c r="D7" s="88" t="s">
        <v>301</v>
      </c>
      <c r="E7" s="89" t="s">
        <v>300</v>
      </c>
      <c r="F7" s="90" t="s">
        <v>285</v>
      </c>
      <c r="G7" s="58"/>
      <c r="H7" s="58"/>
      <c r="I7" s="58"/>
      <c r="J7" s="58"/>
      <c r="K7" s="58">
        <v>86</v>
      </c>
      <c r="L7" s="58">
        <f t="shared" si="1"/>
        <v>86</v>
      </c>
      <c r="M7" s="66">
        <v>50</v>
      </c>
      <c r="N7" s="66">
        <v>10</v>
      </c>
      <c r="O7" s="66">
        <v>-5</v>
      </c>
      <c r="P7" s="66">
        <v>10</v>
      </c>
      <c r="Q7" s="66">
        <v>10</v>
      </c>
      <c r="R7" s="66">
        <v>75</v>
      </c>
      <c r="S7" s="91"/>
    </row>
    <row r="8" spans="1:19" s="92" customFormat="1" ht="75" x14ac:dyDescent="0.25">
      <c r="A8" s="143" t="s">
        <v>5</v>
      </c>
      <c r="B8" s="105">
        <v>2023</v>
      </c>
      <c r="C8" s="94" t="e">
        <f t="shared" si="0"/>
        <v>#VALUE!</v>
      </c>
      <c r="D8" s="88" t="s">
        <v>290</v>
      </c>
      <c r="E8" s="89" t="s">
        <v>295</v>
      </c>
      <c r="F8" s="90" t="s">
        <v>267</v>
      </c>
      <c r="G8" s="58">
        <v>79</v>
      </c>
      <c r="H8" s="58"/>
      <c r="I8" s="58"/>
      <c r="J8" s="58"/>
      <c r="K8" s="58"/>
      <c r="L8" s="58">
        <f t="shared" si="1"/>
        <v>79</v>
      </c>
      <c r="M8" s="66">
        <v>40</v>
      </c>
      <c r="N8" s="66">
        <v>10</v>
      </c>
      <c r="O8" s="66">
        <v>10</v>
      </c>
      <c r="P8" s="66">
        <v>10</v>
      </c>
      <c r="Q8" s="66">
        <v>10</v>
      </c>
      <c r="R8" s="66">
        <v>80</v>
      </c>
      <c r="S8" s="91"/>
    </row>
    <row r="9" spans="1:19" s="92" customFormat="1" ht="315" x14ac:dyDescent="0.25">
      <c r="A9" s="143" t="s">
        <v>354</v>
      </c>
      <c r="B9" s="86">
        <v>2025</v>
      </c>
      <c r="C9" s="87" t="e">
        <f t="shared" si="0"/>
        <v>#VALUE!</v>
      </c>
      <c r="D9" s="88" t="s">
        <v>293</v>
      </c>
      <c r="E9" s="89" t="s">
        <v>292</v>
      </c>
      <c r="F9" s="90" t="s">
        <v>268</v>
      </c>
      <c r="G9" s="58"/>
      <c r="H9" s="58">
        <v>84</v>
      </c>
      <c r="I9" s="58"/>
      <c r="J9" s="58"/>
      <c r="K9" s="58"/>
      <c r="L9" s="58">
        <f t="shared" si="1"/>
        <v>84</v>
      </c>
      <c r="M9" s="66">
        <v>40</v>
      </c>
      <c r="N9" s="66">
        <v>10</v>
      </c>
      <c r="O9" s="66">
        <v>10</v>
      </c>
      <c r="P9" s="66">
        <v>10</v>
      </c>
      <c r="Q9" s="66">
        <v>10</v>
      </c>
      <c r="R9" s="66">
        <v>80</v>
      </c>
      <c r="S9" s="91"/>
    </row>
    <row r="10" spans="1:19" s="92" customFormat="1" ht="60" x14ac:dyDescent="0.25">
      <c r="A10" s="143" t="s">
        <v>355</v>
      </c>
      <c r="B10" s="86">
        <v>2025</v>
      </c>
      <c r="C10" s="87" t="e">
        <f t="shared" si="0"/>
        <v>#VALUE!</v>
      </c>
      <c r="D10" s="88" t="s">
        <v>286</v>
      </c>
      <c r="E10" s="89" t="s">
        <v>297</v>
      </c>
      <c r="F10" s="90" t="s">
        <v>269</v>
      </c>
      <c r="G10" s="58"/>
      <c r="H10"/>
      <c r="I10" s="58"/>
      <c r="J10" s="58"/>
      <c r="K10" s="58">
        <v>79</v>
      </c>
      <c r="L10" s="58">
        <f t="shared" si="1"/>
        <v>79</v>
      </c>
      <c r="M10" s="66">
        <v>40</v>
      </c>
      <c r="N10" s="66">
        <v>10</v>
      </c>
      <c r="O10" s="66">
        <v>10</v>
      </c>
      <c r="P10" s="66">
        <v>10</v>
      </c>
      <c r="Q10" s="66">
        <v>5</v>
      </c>
      <c r="R10" s="66">
        <v>75</v>
      </c>
      <c r="S10" s="91"/>
    </row>
    <row r="11" spans="1:19" s="92" customFormat="1" ht="409.5" x14ac:dyDescent="0.25">
      <c r="A11" s="143" t="s">
        <v>356</v>
      </c>
      <c r="B11" s="86">
        <v>2025</v>
      </c>
      <c r="C11" s="87" t="e">
        <f t="shared" si="0"/>
        <v>#VALUE!</v>
      </c>
      <c r="D11" s="88" t="s">
        <v>296</v>
      </c>
      <c r="E11" s="89" t="s">
        <v>306</v>
      </c>
      <c r="F11" s="90" t="s">
        <v>17</v>
      </c>
      <c r="G11" s="58"/>
      <c r="H11" s="58">
        <v>83</v>
      </c>
      <c r="I11"/>
      <c r="J11" s="58"/>
      <c r="K11" s="58"/>
      <c r="L11" s="58">
        <f t="shared" si="1"/>
        <v>83</v>
      </c>
      <c r="M11" s="66">
        <v>40</v>
      </c>
      <c r="N11" s="66">
        <v>10</v>
      </c>
      <c r="O11" s="66">
        <v>5</v>
      </c>
      <c r="P11" s="66">
        <v>10</v>
      </c>
      <c r="Q11" s="66">
        <v>10</v>
      </c>
      <c r="R11" s="66">
        <v>75</v>
      </c>
      <c r="S11" s="91"/>
    </row>
    <row r="12" spans="1:19" s="92" customFormat="1" ht="195" x14ac:dyDescent="0.25">
      <c r="A12" s="143" t="s">
        <v>357</v>
      </c>
      <c r="B12" s="86">
        <v>2024</v>
      </c>
      <c r="C12" s="94" t="e">
        <f t="shared" si="0"/>
        <v>#VALUE!</v>
      </c>
      <c r="D12" s="88" t="s">
        <v>286</v>
      </c>
      <c r="E12" s="89" t="s">
        <v>291</v>
      </c>
      <c r="F12" s="90" t="s">
        <v>270</v>
      </c>
      <c r="G12" s="58"/>
      <c r="H12" s="58"/>
      <c r="I12" s="58">
        <v>83</v>
      </c>
      <c r="J12" s="58"/>
      <c r="K12" s="58"/>
      <c r="L12" s="58">
        <f t="shared" si="1"/>
        <v>83</v>
      </c>
      <c r="M12" s="66">
        <v>40</v>
      </c>
      <c r="N12" s="66">
        <v>10</v>
      </c>
      <c r="O12" s="66">
        <v>10</v>
      </c>
      <c r="P12" s="66">
        <v>10</v>
      </c>
      <c r="Q12" s="66">
        <v>10</v>
      </c>
      <c r="R12" s="66">
        <v>80</v>
      </c>
      <c r="S12" s="91"/>
    </row>
    <row r="13" spans="1:19" s="92" customFormat="1" ht="345" x14ac:dyDescent="0.25">
      <c r="A13" s="86">
        <v>2020</v>
      </c>
      <c r="B13" s="86">
        <v>2026</v>
      </c>
      <c r="C13" s="87">
        <f t="shared" si="0"/>
        <v>6</v>
      </c>
      <c r="D13" s="88" t="s">
        <v>293</v>
      </c>
      <c r="E13" s="89" t="s">
        <v>298</v>
      </c>
      <c r="F13" s="90" t="s">
        <v>271</v>
      </c>
      <c r="G13" s="58"/>
      <c r="H13" s="58">
        <v>79</v>
      </c>
      <c r="I13" s="58"/>
      <c r="J13" s="58"/>
      <c r="K13" s="58"/>
      <c r="L13" s="58">
        <f t="shared" si="1"/>
        <v>79</v>
      </c>
      <c r="M13" s="66">
        <v>40</v>
      </c>
      <c r="N13" s="66">
        <v>10</v>
      </c>
      <c r="O13" s="66">
        <v>5</v>
      </c>
      <c r="P13" s="66">
        <v>10</v>
      </c>
      <c r="Q13" s="66">
        <v>10</v>
      </c>
      <c r="R13" s="66">
        <v>75</v>
      </c>
      <c r="S13" s="91"/>
    </row>
    <row r="14" spans="1:19" s="92" customFormat="1" ht="285" x14ac:dyDescent="0.25">
      <c r="A14" s="86">
        <v>2020</v>
      </c>
      <c r="B14" s="86">
        <v>2025</v>
      </c>
      <c r="C14" s="87">
        <f t="shared" si="0"/>
        <v>5</v>
      </c>
      <c r="D14" s="88" t="s">
        <v>286</v>
      </c>
      <c r="E14" s="89" t="s">
        <v>294</v>
      </c>
      <c r="F14" s="90" t="s">
        <v>282</v>
      </c>
      <c r="G14" s="58"/>
      <c r="H14"/>
      <c r="I14" s="58">
        <v>84</v>
      </c>
      <c r="J14" s="58"/>
      <c r="K14" s="58"/>
      <c r="L14" s="58">
        <f t="shared" si="1"/>
        <v>84</v>
      </c>
      <c r="M14" s="66">
        <v>40</v>
      </c>
      <c r="N14" s="66">
        <v>10</v>
      </c>
      <c r="O14" s="66">
        <v>10</v>
      </c>
      <c r="P14" s="66">
        <v>10</v>
      </c>
      <c r="Q14" s="66">
        <v>10</v>
      </c>
      <c r="R14" s="66">
        <v>80</v>
      </c>
      <c r="S14" s="91"/>
    </row>
    <row r="15" spans="1:19" s="92" customFormat="1" ht="60" x14ac:dyDescent="0.25">
      <c r="A15" s="86">
        <v>2021</v>
      </c>
      <c r="B15" s="86">
        <v>2025</v>
      </c>
      <c r="C15" s="87">
        <f t="shared" si="0"/>
        <v>4</v>
      </c>
      <c r="D15" s="88" t="s">
        <v>286</v>
      </c>
      <c r="E15" s="89" t="s">
        <v>288</v>
      </c>
      <c r="F15" s="90" t="s">
        <v>272</v>
      </c>
      <c r="G15" s="58"/>
      <c r="H15" s="58"/>
      <c r="I15" s="58">
        <v>84</v>
      </c>
      <c r="J15" s="58"/>
      <c r="K15" s="58"/>
      <c r="L15" s="58">
        <f t="shared" si="1"/>
        <v>84</v>
      </c>
      <c r="M15" s="66">
        <v>40</v>
      </c>
      <c r="N15" s="66">
        <v>10</v>
      </c>
      <c r="O15" s="66">
        <v>10</v>
      </c>
      <c r="P15" s="66">
        <v>10</v>
      </c>
      <c r="Q15" s="66">
        <v>10</v>
      </c>
      <c r="R15" s="66">
        <v>80</v>
      </c>
      <c r="S15" s="91"/>
    </row>
    <row r="16" spans="1:19" s="92" customFormat="1" ht="270" x14ac:dyDescent="0.25">
      <c r="A16" s="86">
        <v>2020</v>
      </c>
      <c r="B16" s="86">
        <v>2025</v>
      </c>
      <c r="C16" s="87">
        <f t="shared" si="0"/>
        <v>5</v>
      </c>
      <c r="D16" s="88" t="s">
        <v>290</v>
      </c>
      <c r="E16" s="89" t="s">
        <v>289</v>
      </c>
      <c r="F16" s="90" t="s">
        <v>273</v>
      </c>
      <c r="G16" s="58">
        <v>86</v>
      </c>
      <c r="H16" s="58"/>
      <c r="I16" s="58"/>
      <c r="J16" s="58"/>
      <c r="K16" s="58"/>
      <c r="L16" s="58">
        <f t="shared" si="1"/>
        <v>86</v>
      </c>
      <c r="M16" s="66">
        <v>50</v>
      </c>
      <c r="N16" s="66">
        <v>10</v>
      </c>
      <c r="O16" s="66">
        <v>10</v>
      </c>
      <c r="P16" s="66">
        <v>10</v>
      </c>
      <c r="Q16" s="66">
        <v>10</v>
      </c>
      <c r="R16" s="66">
        <v>90</v>
      </c>
      <c r="S16" s="91"/>
    </row>
    <row r="17" spans="1:21" s="92" customFormat="1" ht="150" x14ac:dyDescent="0.25">
      <c r="A17" s="86">
        <v>2020</v>
      </c>
      <c r="B17" s="86">
        <v>2025</v>
      </c>
      <c r="C17" s="87">
        <f t="shared" si="0"/>
        <v>5</v>
      </c>
      <c r="D17" s="88" t="s">
        <v>290</v>
      </c>
      <c r="E17" s="89" t="s">
        <v>304</v>
      </c>
      <c r="F17" s="90" t="s">
        <v>274</v>
      </c>
      <c r="G17" s="58"/>
      <c r="H17" s="58"/>
      <c r="I17" s="58"/>
      <c r="J17" s="58"/>
      <c r="K17" s="58">
        <v>83</v>
      </c>
      <c r="L17" s="58">
        <f t="shared" si="1"/>
        <v>83</v>
      </c>
      <c r="M17" s="66">
        <v>40</v>
      </c>
      <c r="N17" s="66">
        <v>10</v>
      </c>
      <c r="O17" s="66">
        <v>-5</v>
      </c>
      <c r="P17" s="66">
        <v>10</v>
      </c>
      <c r="Q17" s="66">
        <v>10</v>
      </c>
      <c r="R17" s="66">
        <v>65</v>
      </c>
      <c r="S17" s="91"/>
    </row>
    <row r="18" spans="1:21" s="92" customFormat="1" ht="15" x14ac:dyDescent="0.25">
      <c r="A18" s="86">
        <v>2022</v>
      </c>
      <c r="B18" s="86">
        <v>2024</v>
      </c>
      <c r="C18" s="94">
        <f t="shared" si="0"/>
        <v>2</v>
      </c>
      <c r="D18" s="88" t="s">
        <v>301</v>
      </c>
      <c r="E18" s="86" t="s">
        <v>302</v>
      </c>
      <c r="F18" s="90" t="s">
        <v>275</v>
      </c>
      <c r="G18" s="58"/>
      <c r="H18" s="58"/>
      <c r="I18" s="58"/>
      <c r="J18" s="58"/>
      <c r="K18" s="58">
        <v>85</v>
      </c>
      <c r="L18" s="58">
        <f t="shared" si="1"/>
        <v>85</v>
      </c>
      <c r="M18" s="66">
        <v>50</v>
      </c>
      <c r="N18" s="66">
        <v>10</v>
      </c>
      <c r="O18" s="66">
        <v>-5</v>
      </c>
      <c r="P18" s="66">
        <v>10</v>
      </c>
      <c r="Q18" s="66">
        <v>10</v>
      </c>
      <c r="R18" s="66">
        <v>75</v>
      </c>
      <c r="S18" s="91"/>
    </row>
    <row r="19" spans="1:21" s="92" customFormat="1" ht="90" x14ac:dyDescent="0.25">
      <c r="A19" s="86">
        <v>2021</v>
      </c>
      <c r="B19" s="86">
        <v>2025</v>
      </c>
      <c r="C19" s="87">
        <f t="shared" si="0"/>
        <v>4</v>
      </c>
      <c r="D19" s="88" t="s">
        <v>286</v>
      </c>
      <c r="E19" s="89" t="s">
        <v>287</v>
      </c>
      <c r="F19" s="90" t="s">
        <v>115</v>
      </c>
      <c r="G19" s="58"/>
      <c r="H19" s="58"/>
      <c r="I19" s="58">
        <v>88</v>
      </c>
      <c r="J19" s="58"/>
      <c r="K19" s="58"/>
      <c r="L19" s="58">
        <f t="shared" si="1"/>
        <v>88</v>
      </c>
      <c r="M19" s="66">
        <v>50</v>
      </c>
      <c r="N19" s="66">
        <v>10</v>
      </c>
      <c r="O19" s="66">
        <v>10</v>
      </c>
      <c r="P19" s="66">
        <v>10</v>
      </c>
      <c r="Q19" s="66">
        <v>10</v>
      </c>
      <c r="R19" s="66">
        <v>90</v>
      </c>
      <c r="S19" s="91"/>
    </row>
    <row r="20" spans="1:21" ht="15" x14ac:dyDescent="0.25">
      <c r="A20" s="83"/>
      <c r="B20" s="83"/>
      <c r="C20" s="83"/>
      <c r="F20" s="77"/>
      <c r="G20" s="77"/>
      <c r="H20" s="77"/>
      <c r="I20" s="77"/>
      <c r="J20" s="77"/>
      <c r="K20" s="77"/>
      <c r="L20" s="77"/>
      <c r="M20" s="77"/>
      <c r="N20" s="77"/>
      <c r="O20" s="77"/>
      <c r="P20" s="77"/>
      <c r="Q20" s="77"/>
      <c r="R20" s="77"/>
      <c r="S20" s="77"/>
    </row>
    <row r="21" spans="1:21" ht="15" x14ac:dyDescent="0.25"/>
    <row r="22" spans="1:21" ht="15" x14ac:dyDescent="0.25"/>
    <row r="23" spans="1:21" ht="15" x14ac:dyDescent="0.25"/>
    <row r="24" spans="1:21" ht="15" x14ac:dyDescent="0.25">
      <c r="F24" s="144" t="s">
        <v>5</v>
      </c>
      <c r="G24" s="144"/>
      <c r="H24" s="144"/>
      <c r="I24" s="144"/>
      <c r="J24" s="144"/>
      <c r="K24" s="144"/>
      <c r="L24" s="144"/>
      <c r="M24" s="144"/>
      <c r="N24" s="144"/>
      <c r="O24" s="144"/>
      <c r="P24" s="144"/>
      <c r="Q24" s="144"/>
      <c r="R24" s="144"/>
    </row>
    <row r="25" spans="1:21" ht="15" x14ac:dyDescent="0.25">
      <c r="E25">
        <v>5</v>
      </c>
      <c r="F25" s="78" t="s">
        <v>273</v>
      </c>
      <c r="G25" s="58">
        <v>86</v>
      </c>
      <c r="H25" s="58"/>
      <c r="I25" s="58"/>
      <c r="J25" s="58"/>
      <c r="K25" s="58"/>
      <c r="L25" s="95">
        <f>AVERAGE(G25:K25)</f>
        <v>86</v>
      </c>
      <c r="M25" s="66">
        <v>50</v>
      </c>
      <c r="N25" s="66">
        <v>10</v>
      </c>
      <c r="O25" s="66">
        <v>10</v>
      </c>
      <c r="P25" s="66">
        <v>10</v>
      </c>
      <c r="Q25" s="66">
        <v>10</v>
      </c>
      <c r="R25" s="107">
        <v>90</v>
      </c>
      <c r="S25" s="70" t="s">
        <v>278</v>
      </c>
      <c r="U25" s="99"/>
    </row>
    <row r="26" spans="1:21" ht="15" x14ac:dyDescent="0.25">
      <c r="E26" s="93">
        <v>2</v>
      </c>
      <c r="F26" s="78" t="s">
        <v>267</v>
      </c>
      <c r="G26" s="58">
        <v>79</v>
      </c>
      <c r="H26" s="58"/>
      <c r="I26" s="58"/>
      <c r="J26" s="58"/>
      <c r="K26" s="58"/>
      <c r="L26" s="95">
        <f>AVERAGE(G26:K26)</f>
        <v>79</v>
      </c>
      <c r="M26" s="66">
        <v>40</v>
      </c>
      <c r="N26" s="66">
        <v>10</v>
      </c>
      <c r="O26" s="66">
        <v>10</v>
      </c>
      <c r="P26" s="66">
        <v>10</v>
      </c>
      <c r="Q26" s="66">
        <v>10</v>
      </c>
      <c r="R26" s="107">
        <v>80</v>
      </c>
      <c r="S26" s="70" t="s">
        <v>280</v>
      </c>
      <c r="U26" s="77"/>
    </row>
    <row r="27" spans="1:21" ht="15" x14ac:dyDescent="0.25">
      <c r="E27">
        <v>7</v>
      </c>
      <c r="F27" s="78" t="s">
        <v>29</v>
      </c>
      <c r="G27" s="58">
        <v>77</v>
      </c>
      <c r="H27" s="58"/>
      <c r="I27" s="58"/>
      <c r="J27" s="58"/>
      <c r="K27" s="58"/>
      <c r="L27" s="95">
        <f>AVERAGE(G27:K27)</f>
        <v>77</v>
      </c>
      <c r="M27" s="66">
        <v>40</v>
      </c>
      <c r="N27" s="66">
        <v>10</v>
      </c>
      <c r="O27" s="66">
        <v>10</v>
      </c>
      <c r="P27" s="66">
        <v>10</v>
      </c>
      <c r="Q27" s="66">
        <v>10</v>
      </c>
      <c r="R27" s="107">
        <v>80</v>
      </c>
      <c r="S27" s="70" t="s">
        <v>279</v>
      </c>
      <c r="U27" s="77"/>
    </row>
    <row r="28" spans="1:21" ht="15" x14ac:dyDescent="0.25">
      <c r="E28">
        <v>9</v>
      </c>
      <c r="F28" s="78" t="s">
        <v>80</v>
      </c>
      <c r="G28" s="58">
        <v>83</v>
      </c>
      <c r="H28" s="58"/>
      <c r="I28" s="58"/>
      <c r="J28" s="58"/>
      <c r="K28" s="58"/>
      <c r="L28" s="95">
        <f>AVERAGE(G28:K28)</f>
        <v>83</v>
      </c>
      <c r="M28" s="66">
        <v>40</v>
      </c>
      <c r="N28" s="66">
        <v>10</v>
      </c>
      <c r="O28" s="66">
        <v>5</v>
      </c>
      <c r="P28" s="66">
        <v>10</v>
      </c>
      <c r="Q28" s="66">
        <v>10</v>
      </c>
      <c r="R28" s="107">
        <v>75</v>
      </c>
      <c r="S28" s="70"/>
      <c r="U28" s="99"/>
    </row>
    <row r="29" spans="1:21" ht="15" x14ac:dyDescent="0.25"/>
    <row r="30" spans="1:21" ht="15" x14ac:dyDescent="0.25">
      <c r="F30" s="144" t="s">
        <v>0</v>
      </c>
      <c r="G30" s="144"/>
      <c r="H30" s="144"/>
      <c r="I30" s="144"/>
      <c r="J30" s="144"/>
      <c r="K30" s="144"/>
      <c r="L30" s="144"/>
      <c r="M30" s="144"/>
      <c r="N30" s="144"/>
      <c r="O30" s="144"/>
      <c r="P30" s="144"/>
      <c r="Q30" s="144"/>
      <c r="R30" s="144"/>
    </row>
    <row r="31" spans="1:21" ht="15" x14ac:dyDescent="0.25">
      <c r="E31">
        <v>5</v>
      </c>
      <c r="F31" s="78" t="s">
        <v>268</v>
      </c>
      <c r="G31" s="58"/>
      <c r="H31" s="58">
        <v>84</v>
      </c>
      <c r="I31" s="58"/>
      <c r="J31" s="58"/>
      <c r="K31" s="58"/>
      <c r="L31" s="95">
        <f>AVERAGE(H31:K31)</f>
        <v>84</v>
      </c>
      <c r="M31" s="66">
        <v>40</v>
      </c>
      <c r="N31" s="66">
        <v>10</v>
      </c>
      <c r="O31" s="66">
        <v>10</v>
      </c>
      <c r="P31" s="66">
        <v>10</v>
      </c>
      <c r="Q31" s="66">
        <v>10</v>
      </c>
      <c r="R31" s="66">
        <v>80</v>
      </c>
      <c r="S31" s="70" t="s">
        <v>278</v>
      </c>
    </row>
    <row r="32" spans="1:21" ht="15" x14ac:dyDescent="0.25">
      <c r="E32">
        <v>6</v>
      </c>
      <c r="F32" s="78" t="s">
        <v>271</v>
      </c>
      <c r="G32" s="58"/>
      <c r="H32" s="58">
        <v>79</v>
      </c>
      <c r="I32" s="58"/>
      <c r="J32" s="58"/>
      <c r="K32" s="58"/>
      <c r="L32" s="95">
        <f>AVERAGE(H32:K32)</f>
        <v>79</v>
      </c>
      <c r="M32" s="66">
        <v>40</v>
      </c>
      <c r="N32" s="66">
        <v>10</v>
      </c>
      <c r="O32" s="66">
        <v>5</v>
      </c>
      <c r="P32" s="66">
        <v>10</v>
      </c>
      <c r="Q32" s="66">
        <v>10</v>
      </c>
      <c r="R32" s="66">
        <v>75</v>
      </c>
      <c r="S32" s="70" t="s">
        <v>280</v>
      </c>
    </row>
    <row r="33" spans="1:20" ht="15" x14ac:dyDescent="0.25">
      <c r="E33">
        <v>4</v>
      </c>
      <c r="F33" s="78" t="s">
        <v>276</v>
      </c>
      <c r="G33" s="58"/>
      <c r="H33" s="58">
        <v>84</v>
      </c>
      <c r="I33" s="58"/>
      <c r="J33" s="58"/>
      <c r="K33" s="58"/>
      <c r="L33" s="95">
        <f>AVERAGE(H33:K33)</f>
        <v>84</v>
      </c>
      <c r="M33" s="66">
        <v>40</v>
      </c>
      <c r="N33" s="66">
        <v>10</v>
      </c>
      <c r="O33" s="66">
        <v>-5</v>
      </c>
      <c r="P33" s="66">
        <v>10</v>
      </c>
      <c r="Q33" s="66">
        <v>10</v>
      </c>
      <c r="R33" s="66">
        <v>65</v>
      </c>
      <c r="S33" s="70"/>
      <c r="T33" s="106"/>
    </row>
    <row r="34" spans="1:20" ht="15" x14ac:dyDescent="0.25">
      <c r="E34">
        <v>4</v>
      </c>
      <c r="F34" s="78" t="s">
        <v>17</v>
      </c>
      <c r="G34" s="58"/>
      <c r="H34" s="58">
        <v>83</v>
      </c>
      <c r="I34" s="70"/>
      <c r="J34" s="58"/>
      <c r="K34" s="58"/>
      <c r="L34" s="95">
        <f>AVERAGE(H34:K34)</f>
        <v>83</v>
      </c>
      <c r="M34" s="66">
        <v>40</v>
      </c>
      <c r="N34" s="66">
        <v>10</v>
      </c>
      <c r="O34" s="66">
        <v>5</v>
      </c>
      <c r="P34" s="66">
        <v>10</v>
      </c>
      <c r="Q34" s="66">
        <v>10</v>
      </c>
      <c r="R34" s="66">
        <v>75</v>
      </c>
      <c r="S34" s="70" t="s">
        <v>279</v>
      </c>
    </row>
    <row r="35" spans="1:20" s="96" customFormat="1" ht="15" x14ac:dyDescent="0.25">
      <c r="A35" s="83"/>
      <c r="B35" s="83"/>
      <c r="C35" s="83"/>
      <c r="D35" s="83"/>
      <c r="F35" s="101"/>
      <c r="G35" s="102"/>
      <c r="H35" s="102"/>
      <c r="I35" s="102"/>
      <c r="J35" s="102"/>
      <c r="K35" s="102"/>
      <c r="L35" s="102"/>
      <c r="M35" s="103"/>
      <c r="N35" s="103"/>
      <c r="O35" s="103"/>
      <c r="P35" s="103"/>
      <c r="Q35" s="103"/>
      <c r="R35" s="103"/>
      <c r="S35" s="100"/>
    </row>
    <row r="36" spans="1:20" ht="15" x14ac:dyDescent="0.25">
      <c r="F36" s="144" t="s">
        <v>71</v>
      </c>
      <c r="G36" s="144"/>
      <c r="H36" s="144"/>
      <c r="I36" s="144"/>
      <c r="J36" s="144"/>
      <c r="K36" s="144"/>
      <c r="L36" s="144"/>
      <c r="M36" s="144"/>
      <c r="N36" s="144"/>
      <c r="O36" s="144"/>
      <c r="P36" s="144"/>
      <c r="Q36" s="144"/>
      <c r="R36" s="144"/>
    </row>
    <row r="37" spans="1:20" ht="15" x14ac:dyDescent="0.25">
      <c r="E37">
        <v>4</v>
      </c>
      <c r="F37" s="78" t="s">
        <v>115</v>
      </c>
      <c r="G37" s="58"/>
      <c r="H37" s="58"/>
      <c r="I37" s="58">
        <v>88</v>
      </c>
      <c r="J37" s="58"/>
      <c r="K37" s="58"/>
      <c r="L37" s="95">
        <f>AVERAGE(H37:K37)</f>
        <v>88</v>
      </c>
      <c r="M37" s="66">
        <v>50</v>
      </c>
      <c r="N37" s="66">
        <v>10</v>
      </c>
      <c r="O37" s="66">
        <v>10</v>
      </c>
      <c r="P37" s="66">
        <v>10</v>
      </c>
      <c r="Q37" s="66">
        <v>10</v>
      </c>
      <c r="R37" s="66">
        <v>90</v>
      </c>
      <c r="S37" s="70" t="s">
        <v>278</v>
      </c>
    </row>
    <row r="38" spans="1:20" ht="15" x14ac:dyDescent="0.25">
      <c r="E38">
        <v>4</v>
      </c>
      <c r="F38" s="78" t="s">
        <v>305</v>
      </c>
      <c r="G38" s="58"/>
      <c r="H38" s="58"/>
      <c r="I38" s="58">
        <v>84</v>
      </c>
      <c r="J38" s="58"/>
      <c r="K38" s="58"/>
      <c r="L38" s="95">
        <f>AVERAGE(H38:K38)</f>
        <v>84</v>
      </c>
      <c r="M38" s="66">
        <v>40</v>
      </c>
      <c r="N38" s="66">
        <v>10</v>
      </c>
      <c r="O38" s="66">
        <v>10</v>
      </c>
      <c r="P38" s="66">
        <v>10</v>
      </c>
      <c r="Q38" s="66">
        <v>10</v>
      </c>
      <c r="R38" s="66">
        <v>80</v>
      </c>
      <c r="S38" s="70" t="s">
        <v>279</v>
      </c>
    </row>
    <row r="39" spans="1:20" ht="15" x14ac:dyDescent="0.25">
      <c r="E39" s="93">
        <v>2</v>
      </c>
      <c r="F39" s="78" t="s">
        <v>270</v>
      </c>
      <c r="G39" s="58"/>
      <c r="H39" s="58"/>
      <c r="I39" s="58">
        <v>83</v>
      </c>
      <c r="J39" s="58"/>
      <c r="K39" s="58"/>
      <c r="L39" s="95">
        <f>AVERAGE(H39:K39)</f>
        <v>83</v>
      </c>
      <c r="M39" s="66">
        <v>40</v>
      </c>
      <c r="N39" s="66">
        <v>10</v>
      </c>
      <c r="O39" s="66">
        <v>10</v>
      </c>
      <c r="P39" s="66">
        <v>10</v>
      </c>
      <c r="Q39" s="66">
        <v>10</v>
      </c>
      <c r="R39" s="66">
        <v>80</v>
      </c>
      <c r="S39" s="70"/>
    </row>
    <row r="40" spans="1:20" ht="15" x14ac:dyDescent="0.25">
      <c r="E40">
        <v>5</v>
      </c>
      <c r="F40" s="78" t="s">
        <v>282</v>
      </c>
      <c r="G40" s="58"/>
      <c r="H40" s="70"/>
      <c r="I40" s="58">
        <v>84</v>
      </c>
      <c r="J40" s="58"/>
      <c r="K40" s="58"/>
      <c r="L40" s="95">
        <f>AVERAGE(I40:K40)</f>
        <v>84</v>
      </c>
      <c r="M40" s="66">
        <v>40</v>
      </c>
      <c r="N40" s="66">
        <v>10</v>
      </c>
      <c r="O40" s="66">
        <v>10</v>
      </c>
      <c r="P40" s="66">
        <v>10</v>
      </c>
      <c r="Q40" s="66">
        <v>10</v>
      </c>
      <c r="R40" s="66">
        <v>80</v>
      </c>
      <c r="S40" s="70" t="s">
        <v>311</v>
      </c>
    </row>
    <row r="41" spans="1:20" s="96" customFormat="1" ht="15" x14ac:dyDescent="0.25">
      <c r="A41" s="83"/>
      <c r="B41" s="83"/>
      <c r="C41" s="83"/>
      <c r="D41" s="83"/>
      <c r="F41" s="97"/>
      <c r="G41" s="98"/>
      <c r="H41" s="98"/>
      <c r="I41" s="98"/>
      <c r="J41" s="98"/>
      <c r="K41" s="98"/>
      <c r="L41" s="98"/>
      <c r="M41" s="99"/>
      <c r="N41" s="99"/>
      <c r="O41" s="99"/>
      <c r="P41" s="99"/>
      <c r="Q41" s="99"/>
      <c r="R41" s="99"/>
      <c r="S41" s="100"/>
    </row>
    <row r="42" spans="1:20" s="96" customFormat="1" ht="15" x14ac:dyDescent="0.25">
      <c r="A42" s="83"/>
      <c r="B42" s="83"/>
      <c r="C42" s="83"/>
      <c r="D42" s="83"/>
      <c r="F42" s="144" t="s">
        <v>57</v>
      </c>
      <c r="G42" s="144"/>
      <c r="H42" s="144"/>
      <c r="I42" s="144"/>
      <c r="J42" s="144"/>
      <c r="K42" s="144"/>
      <c r="L42" s="144"/>
      <c r="M42" s="144"/>
      <c r="N42" s="144"/>
      <c r="O42" s="144"/>
      <c r="P42" s="144"/>
      <c r="Q42" s="144"/>
      <c r="R42" s="144"/>
      <c r="S42" s="100"/>
    </row>
    <row r="43" spans="1:20" s="96" customFormat="1" ht="15" x14ac:dyDescent="0.25">
      <c r="A43" s="83"/>
      <c r="B43" s="83"/>
      <c r="C43" s="83"/>
      <c r="D43" s="83"/>
      <c r="F43" s="90" t="s">
        <v>285</v>
      </c>
      <c r="G43" s="58"/>
      <c r="H43" s="58"/>
      <c r="I43" s="58"/>
      <c r="J43" s="58"/>
      <c r="K43" s="58">
        <v>86</v>
      </c>
      <c r="L43" s="58">
        <f>AVERAGE(G43:K43)</f>
        <v>86</v>
      </c>
      <c r="M43" s="66">
        <v>50</v>
      </c>
      <c r="N43" s="66">
        <v>10</v>
      </c>
      <c r="O43" s="66">
        <v>-5</v>
      </c>
      <c r="P43" s="66">
        <v>10</v>
      </c>
      <c r="Q43" s="66">
        <v>10</v>
      </c>
      <c r="R43" s="66">
        <v>75</v>
      </c>
      <c r="S43" s="104" t="s">
        <v>278</v>
      </c>
      <c r="T43" s="106"/>
    </row>
    <row r="44" spans="1:20" ht="15" x14ac:dyDescent="0.25">
      <c r="E44">
        <v>5</v>
      </c>
      <c r="F44" s="78" t="s">
        <v>269</v>
      </c>
      <c r="G44" s="58"/>
      <c r="I44" s="58"/>
      <c r="J44" s="58"/>
      <c r="K44" s="58">
        <v>79</v>
      </c>
      <c r="L44" s="95">
        <f>AVERAGE(I44:K44)</f>
        <v>79</v>
      </c>
      <c r="M44" s="66">
        <v>40</v>
      </c>
      <c r="N44" s="66">
        <v>10</v>
      </c>
      <c r="O44" s="66">
        <v>10</v>
      </c>
      <c r="P44" s="66">
        <v>10</v>
      </c>
      <c r="Q44" s="66">
        <v>5</v>
      </c>
      <c r="R44" s="66">
        <v>75</v>
      </c>
      <c r="S44" s="70" t="s">
        <v>280</v>
      </c>
    </row>
    <row r="45" spans="1:20" s="96" customFormat="1" ht="15" x14ac:dyDescent="0.25">
      <c r="A45" s="83"/>
      <c r="B45" s="83"/>
      <c r="C45" s="83"/>
      <c r="D45" s="83"/>
      <c r="F45" s="78" t="s">
        <v>275</v>
      </c>
      <c r="G45" s="58"/>
      <c r="H45" s="58"/>
      <c r="I45" s="58"/>
      <c r="J45" s="58"/>
      <c r="K45" s="58">
        <v>85</v>
      </c>
      <c r="L45" s="58">
        <f>AVERAGE(G45:K45)</f>
        <v>85</v>
      </c>
      <c r="M45" s="66">
        <v>50</v>
      </c>
      <c r="N45" s="66">
        <v>10</v>
      </c>
      <c r="O45" s="66">
        <v>-5</v>
      </c>
      <c r="P45" s="66">
        <v>10</v>
      </c>
      <c r="Q45" s="66">
        <v>10</v>
      </c>
      <c r="R45" s="66">
        <v>75</v>
      </c>
      <c r="S45" s="104" t="s">
        <v>279</v>
      </c>
    </row>
    <row r="46" spans="1:20" s="96" customFormat="1" ht="15" x14ac:dyDescent="0.25">
      <c r="A46" s="83"/>
      <c r="B46" s="83"/>
      <c r="C46" s="83"/>
      <c r="D46" s="83"/>
      <c r="F46" s="97"/>
      <c r="G46" s="98"/>
      <c r="H46" s="98"/>
      <c r="I46" s="98"/>
      <c r="J46" s="98"/>
      <c r="K46" s="98"/>
      <c r="L46" s="98"/>
      <c r="M46" s="99"/>
      <c r="N46" s="99"/>
      <c r="O46" s="99"/>
      <c r="P46" s="99"/>
      <c r="Q46" s="99"/>
      <c r="R46" s="99"/>
      <c r="S46" s="100"/>
    </row>
    <row r="47" spans="1:20" s="96" customFormat="1" ht="15" x14ac:dyDescent="0.25">
      <c r="A47" s="83"/>
      <c r="B47" s="83"/>
      <c r="C47" s="83"/>
      <c r="D47" s="83"/>
      <c r="F47" s="97"/>
      <c r="G47" s="98"/>
      <c r="H47" s="98"/>
      <c r="I47" s="98"/>
      <c r="J47" s="98"/>
      <c r="K47" s="98"/>
      <c r="L47" s="98"/>
      <c r="M47" s="99"/>
      <c r="N47" s="99"/>
      <c r="O47" s="99"/>
      <c r="P47" s="99"/>
      <c r="Q47" s="99"/>
      <c r="R47" s="99"/>
      <c r="S47" s="100"/>
    </row>
    <row r="48" spans="1:20" ht="15" x14ac:dyDescent="0.25"/>
    <row r="49" spans="4:17" ht="15" x14ac:dyDescent="0.25">
      <c r="F49" s="80" t="s">
        <v>307</v>
      </c>
    </row>
    <row r="50" spans="4:17" ht="15" x14ac:dyDescent="0.25"/>
    <row r="51" spans="4:17" ht="15" x14ac:dyDescent="0.25"/>
    <row r="52" spans="4:17" ht="15" x14ac:dyDescent="0.25"/>
    <row r="53" spans="4:17" ht="44.25" customHeight="1" x14ac:dyDescent="0.25">
      <c r="K53" t="s">
        <v>308</v>
      </c>
    </row>
    <row r="54" spans="4:17" ht="44.25" customHeight="1" x14ac:dyDescent="0.25">
      <c r="D54" s="81">
        <v>2018</v>
      </c>
      <c r="E54" s="82">
        <v>2025</v>
      </c>
      <c r="F54" s="78" t="s">
        <v>29</v>
      </c>
      <c r="G54" s="66">
        <v>80</v>
      </c>
      <c r="I54" s="33"/>
      <c r="J54" s="33"/>
      <c r="K54" s="33"/>
      <c r="L54" s="111"/>
      <c r="M54" s="109" t="s">
        <v>309</v>
      </c>
      <c r="N54" s="110"/>
      <c r="O54" s="110"/>
      <c r="P54" s="110"/>
      <c r="Q54" s="110"/>
    </row>
    <row r="55" spans="4:17" ht="44.25" customHeight="1" x14ac:dyDescent="0.25">
      <c r="D55" s="81">
        <v>2016</v>
      </c>
      <c r="E55" s="81">
        <v>2025</v>
      </c>
      <c r="F55" s="78" t="s">
        <v>80</v>
      </c>
      <c r="G55" s="66">
        <v>75</v>
      </c>
      <c r="L55" s="108"/>
      <c r="M55" s="109"/>
      <c r="N55" s="110"/>
      <c r="O55" s="110"/>
      <c r="P55" s="110"/>
      <c r="Q55" s="110"/>
    </row>
    <row r="56" spans="4:17" ht="44.25" customHeight="1" x14ac:dyDescent="0.25">
      <c r="D56" s="81">
        <v>2021</v>
      </c>
      <c r="E56" s="82">
        <v>2023</v>
      </c>
      <c r="F56" s="78" t="s">
        <v>267</v>
      </c>
      <c r="G56" s="66">
        <v>80</v>
      </c>
      <c r="L56" s="110"/>
      <c r="M56" s="109"/>
      <c r="N56" s="110"/>
      <c r="O56" s="110"/>
      <c r="P56" s="110"/>
      <c r="Q56" s="110"/>
    </row>
    <row r="57" spans="4:17" ht="44.25" customHeight="1" x14ac:dyDescent="0.25">
      <c r="D57" s="81">
        <v>2020</v>
      </c>
      <c r="E57" s="81">
        <v>2025</v>
      </c>
      <c r="F57" s="78" t="s">
        <v>273</v>
      </c>
      <c r="G57" s="66">
        <v>90</v>
      </c>
      <c r="L57" s="108"/>
      <c r="M57" s="109"/>
      <c r="N57" s="110"/>
      <c r="O57" s="110"/>
      <c r="P57" s="110"/>
      <c r="Q57" s="110"/>
    </row>
  </sheetData>
  <autoFilter ref="A3:S19">
    <sortState ref="A4:S19">
      <sortCondition ref="F3:F19"/>
    </sortState>
  </autoFilter>
  <mergeCells count="8">
    <mergeCell ref="F42:R42"/>
    <mergeCell ref="F30:R30"/>
    <mergeCell ref="F36:R36"/>
    <mergeCell ref="F1:S1"/>
    <mergeCell ref="G2:L2"/>
    <mergeCell ref="M2:R2"/>
    <mergeCell ref="A2:F2"/>
    <mergeCell ref="F24:R24"/>
  </mergeCells>
  <conditionalFormatting sqref="G25:K28 G37:K39 G31:K33 G46:K47 G35:K35 J34:K34 G34:H34 G41:K41 G40 I40:K40 G44 I44:K44">
    <cfRule type="cellIs" dxfId="41" priority="22" operator="greaterThan">
      <formula>75</formula>
    </cfRule>
  </conditionalFormatting>
  <conditionalFormatting sqref="G4:G19 I10:K10 J11:K11 H11">
    <cfRule type="cellIs" dxfId="40" priority="6" operator="greaterThan">
      <formula>75</formula>
    </cfRule>
  </conditionalFormatting>
  <conditionalFormatting sqref="H4:K9 H12:K13 H15:K19 I14:K14">
    <cfRule type="cellIs" dxfId="39" priority="5" operator="greaterThan">
      <formula>75</formula>
    </cfRule>
  </conditionalFormatting>
  <conditionalFormatting sqref="G43">
    <cfRule type="cellIs" dxfId="38" priority="4" operator="greaterThan">
      <formula>75</formula>
    </cfRule>
  </conditionalFormatting>
  <conditionalFormatting sqref="H43:K43">
    <cfRule type="cellIs" dxfId="37" priority="3" operator="greaterThan">
      <formula>75</formula>
    </cfRule>
  </conditionalFormatting>
  <conditionalFormatting sqref="G45">
    <cfRule type="cellIs" dxfId="36" priority="2" operator="greaterThan">
      <formula>75</formula>
    </cfRule>
  </conditionalFormatting>
  <conditionalFormatting sqref="H45:K45">
    <cfRule type="cellIs" dxfId="35" priority="1" operator="greaterThan">
      <formula>75</formula>
    </cfRule>
  </conditionalFormatting>
  <hyperlinks>
    <hyperlink ref="A1" location="'Итог'!A1" display="'Итог'!A1"/>
    <hyperlink ref="A2" location="'Лист3'!A1" display="'Лист3'!A1"/>
    <hyperlink ref="A3" location="'приложение 18'!A1" display="'приложение 18'!A1"/>
    <hyperlink ref="A4" location="'Сводная'!A1" display="'Сводная'!A1"/>
    <hyperlink ref="A5" location="'ОиР'!A1" display="'ОиР'!A1"/>
    <hyperlink ref="A6" location="'Прочее'!A1" display="'Прочее'!A1"/>
    <hyperlink ref="A7" location="'Скважинные'!A1" display="'Скважинные'!A1"/>
    <hyperlink ref="A8" location="'СМР'!A1" display="'СМР'!A1"/>
    <hyperlink ref="A9" location="'Транспорт'!A1" display="'Транспорт'!A1"/>
    <hyperlink ref="A10" location="'Результаты 2022'!A1" display="'Результаты 2022'!A1"/>
    <hyperlink ref="A11" location="'Лист2'!A1" display="'Лист2'!A1"/>
    <hyperlink ref="A12" location="'Лист1'!A1" display="'Лист1'!A1"/>
  </hyperlinks>
  <pageMargins left="0.7" right="0.7" top="0.75" bottom="0.75" header="0.3" footer="0.3"/>
  <pageSetup paperSize="8" scale="53" fitToHeight="0"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3:O74"/>
  <sheetViews>
    <sheetView workbookViewId="0"/>
  </sheetViews>
  <sheetFormatPr defaultRowHeight="15" x14ac:dyDescent="0.25"/>
  <cols>
    <col min="1" max="1" width="70" style="59" bestFit="1" customWidth="1"/>
    <col min="2" max="2" width="24.140625" style="59" bestFit="1" customWidth="1"/>
    <col min="3" max="8" width="8.28515625" style="59" bestFit="1" customWidth="1"/>
    <col min="9" max="9" width="12" style="59" customWidth="1"/>
    <col min="10" max="15" width="13.7109375" style="59" customWidth="1"/>
  </cols>
  <sheetData>
    <row r="3" spans="1:15" x14ac:dyDescent="0.25">
      <c r="A3" s="112" t="s">
        <v>243</v>
      </c>
      <c r="B3" s="112" t="s">
        <v>244</v>
      </c>
      <c r="C3" s="113"/>
      <c r="D3" s="113"/>
      <c r="E3" s="113"/>
      <c r="F3" s="113"/>
      <c r="G3" s="113"/>
      <c r="H3" s="113"/>
      <c r="I3" s="61"/>
      <c r="J3" s="61" t="s">
        <v>245</v>
      </c>
      <c r="K3" s="61" t="s">
        <v>246</v>
      </c>
      <c r="L3" s="61" t="s">
        <v>252</v>
      </c>
      <c r="M3" s="61" t="s">
        <v>255</v>
      </c>
      <c r="N3" s="157" t="s">
        <v>247</v>
      </c>
      <c r="O3" s="157"/>
    </row>
    <row r="4" spans="1:15" ht="192.75" customHeight="1" x14ac:dyDescent="0.25">
      <c r="A4" s="114" t="s">
        <v>241</v>
      </c>
      <c r="B4" s="118" t="s">
        <v>5</v>
      </c>
      <c r="C4" s="118" t="s">
        <v>0</v>
      </c>
      <c r="D4" s="118" t="s">
        <v>71</v>
      </c>
      <c r="E4" s="118" t="s">
        <v>24</v>
      </c>
      <c r="F4" s="118" t="s">
        <v>158</v>
      </c>
      <c r="G4" s="118" t="s">
        <v>57</v>
      </c>
      <c r="H4" s="118" t="s">
        <v>242</v>
      </c>
      <c r="I4" s="62" t="s">
        <v>248</v>
      </c>
      <c r="J4" s="62" t="s">
        <v>249</v>
      </c>
      <c r="K4" s="62" t="s">
        <v>250</v>
      </c>
      <c r="L4" s="62" t="s">
        <v>251</v>
      </c>
      <c r="M4" s="62" t="s">
        <v>256</v>
      </c>
      <c r="N4" s="62" t="s">
        <v>253</v>
      </c>
      <c r="O4" s="62" t="s">
        <v>254</v>
      </c>
    </row>
    <row r="5" spans="1:15" x14ac:dyDescent="0.25">
      <c r="A5" s="115" t="s">
        <v>235</v>
      </c>
      <c r="B5" s="116"/>
      <c r="C5" s="116">
        <v>93</v>
      </c>
      <c r="D5" s="116"/>
      <c r="E5" s="116"/>
      <c r="F5" s="116"/>
      <c r="G5" s="116"/>
      <c r="H5" s="117">
        <v>93</v>
      </c>
      <c r="I5" s="63">
        <f>IF(H5&lt;76,0,1)</f>
        <v>1</v>
      </c>
      <c r="J5" s="60"/>
      <c r="K5" s="60"/>
      <c r="L5" s="65">
        <v>2</v>
      </c>
      <c r="M5" s="60">
        <v>7</v>
      </c>
      <c r="N5" s="60"/>
      <c r="O5" s="60"/>
    </row>
    <row r="6" spans="1:15" x14ac:dyDescent="0.25">
      <c r="A6" s="115" t="s">
        <v>49</v>
      </c>
      <c r="B6" s="116"/>
      <c r="C6" s="116">
        <v>90.666666666666671</v>
      </c>
      <c r="D6" s="116"/>
      <c r="E6" s="116"/>
      <c r="F6" s="116"/>
      <c r="G6" s="116"/>
      <c r="H6" s="117">
        <v>90.666666666666671</v>
      </c>
      <c r="I6" s="63">
        <f t="shared" ref="I6:I69" si="0">IF(H6&lt;76,0,1)</f>
        <v>1</v>
      </c>
      <c r="J6" s="60"/>
      <c r="K6" s="60"/>
      <c r="L6" s="60"/>
      <c r="M6" s="60">
        <v>13</v>
      </c>
      <c r="N6" s="60">
        <v>4</v>
      </c>
      <c r="O6" s="60"/>
    </row>
    <row r="7" spans="1:15" x14ac:dyDescent="0.25">
      <c r="A7" s="115" t="s">
        <v>67</v>
      </c>
      <c r="B7" s="116"/>
      <c r="C7" s="116">
        <v>91</v>
      </c>
      <c r="D7" s="116"/>
      <c r="E7" s="116"/>
      <c r="F7" s="116"/>
      <c r="G7" s="116"/>
      <c r="H7" s="117">
        <v>91</v>
      </c>
      <c r="I7" s="63">
        <f t="shared" si="0"/>
        <v>1</v>
      </c>
      <c r="J7" s="60"/>
      <c r="K7" s="60"/>
      <c r="L7" s="65">
        <v>1</v>
      </c>
      <c r="M7" s="60">
        <v>13</v>
      </c>
      <c r="N7" s="60"/>
      <c r="O7" s="60"/>
    </row>
    <row r="8" spans="1:15" x14ac:dyDescent="0.25">
      <c r="A8" s="115" t="s">
        <v>96</v>
      </c>
      <c r="B8" s="116">
        <v>73</v>
      </c>
      <c r="C8" s="116"/>
      <c r="D8" s="116">
        <v>81.599999999999994</v>
      </c>
      <c r="E8" s="116"/>
      <c r="F8" s="116"/>
      <c r="G8" s="116"/>
      <c r="H8" s="117">
        <v>80.166666666666671</v>
      </c>
      <c r="I8" s="63">
        <f t="shared" si="0"/>
        <v>1</v>
      </c>
      <c r="J8" s="60"/>
      <c r="K8" s="60"/>
      <c r="L8" s="60"/>
      <c r="M8" s="60">
        <v>12</v>
      </c>
      <c r="N8" s="60">
        <v>1</v>
      </c>
      <c r="O8" s="60"/>
    </row>
    <row r="9" spans="1:15" x14ac:dyDescent="0.25">
      <c r="A9" s="115" t="s">
        <v>29</v>
      </c>
      <c r="B9" s="116">
        <v>74</v>
      </c>
      <c r="C9" s="116"/>
      <c r="D9" s="116"/>
      <c r="E9" s="116"/>
      <c r="F9" s="116"/>
      <c r="G9" s="116"/>
      <c r="H9" s="117">
        <v>74</v>
      </c>
      <c r="I9" s="63">
        <f t="shared" si="0"/>
        <v>0</v>
      </c>
      <c r="J9" s="60"/>
      <c r="K9" s="60"/>
      <c r="L9" s="60"/>
      <c r="M9" s="60">
        <v>23</v>
      </c>
      <c r="N9" s="60">
        <v>1</v>
      </c>
      <c r="O9" s="60"/>
    </row>
    <row r="10" spans="1:15" x14ac:dyDescent="0.25">
      <c r="A10" s="115" t="s">
        <v>80</v>
      </c>
      <c r="B10" s="116">
        <v>75.5</v>
      </c>
      <c r="C10" s="116"/>
      <c r="D10" s="116"/>
      <c r="E10" s="116"/>
      <c r="F10" s="116"/>
      <c r="G10" s="116"/>
      <c r="H10" s="117">
        <v>75.5</v>
      </c>
      <c r="I10" s="63">
        <f t="shared" si="0"/>
        <v>0</v>
      </c>
      <c r="J10" s="60"/>
      <c r="K10" s="60"/>
      <c r="L10" s="60"/>
      <c r="M10" s="60">
        <v>10</v>
      </c>
      <c r="N10" s="60"/>
      <c r="O10" s="60"/>
    </row>
    <row r="11" spans="1:15" x14ac:dyDescent="0.25">
      <c r="A11" s="115" t="s">
        <v>38</v>
      </c>
      <c r="B11" s="116"/>
      <c r="C11" s="116">
        <v>88.25</v>
      </c>
      <c r="D11" s="116"/>
      <c r="E11" s="116"/>
      <c r="F11" s="116"/>
      <c r="G11" s="116"/>
      <c r="H11" s="117">
        <v>88.25</v>
      </c>
      <c r="I11" s="63">
        <f t="shared" si="0"/>
        <v>1</v>
      </c>
      <c r="J11" s="60"/>
      <c r="K11" s="60"/>
      <c r="L11" s="60"/>
      <c r="M11" s="60">
        <v>5</v>
      </c>
      <c r="N11" s="60"/>
      <c r="O11" s="60"/>
    </row>
    <row r="12" spans="1:15" x14ac:dyDescent="0.25">
      <c r="A12" s="115" t="s">
        <v>100</v>
      </c>
      <c r="B12" s="116"/>
      <c r="C12" s="116"/>
      <c r="D12" s="116"/>
      <c r="E12" s="116"/>
      <c r="F12" s="116"/>
      <c r="G12" s="116">
        <v>82</v>
      </c>
      <c r="H12" s="117">
        <v>82</v>
      </c>
      <c r="I12" s="63">
        <f t="shared" si="0"/>
        <v>1</v>
      </c>
      <c r="J12" s="60"/>
      <c r="K12" s="60"/>
      <c r="L12" s="60"/>
      <c r="M12" s="60">
        <v>6</v>
      </c>
      <c r="N12" s="60"/>
      <c r="O12" s="60"/>
    </row>
    <row r="13" spans="1:15" x14ac:dyDescent="0.25">
      <c r="A13" s="115" t="s">
        <v>212</v>
      </c>
      <c r="B13" s="116">
        <v>78.5</v>
      </c>
      <c r="C13" s="116"/>
      <c r="D13" s="116"/>
      <c r="E13" s="116"/>
      <c r="F13" s="116"/>
      <c r="G13" s="116"/>
      <c r="H13" s="117">
        <v>78.5</v>
      </c>
      <c r="I13" s="63">
        <f t="shared" si="0"/>
        <v>1</v>
      </c>
      <c r="J13" s="60">
        <v>1</v>
      </c>
      <c r="K13" s="60"/>
      <c r="L13" s="60"/>
      <c r="M13" s="60">
        <v>21</v>
      </c>
      <c r="N13" s="60">
        <v>11</v>
      </c>
      <c r="O13" s="60">
        <v>1</v>
      </c>
    </row>
    <row r="14" spans="1:15" x14ac:dyDescent="0.25">
      <c r="A14" s="115" t="s">
        <v>97</v>
      </c>
      <c r="B14" s="116">
        <v>73</v>
      </c>
      <c r="C14" s="116"/>
      <c r="D14" s="116"/>
      <c r="E14" s="116"/>
      <c r="F14" s="116"/>
      <c r="G14" s="116"/>
      <c r="H14" s="117">
        <v>73</v>
      </c>
      <c r="I14" s="63">
        <f t="shared" si="0"/>
        <v>0</v>
      </c>
      <c r="J14" s="60"/>
      <c r="K14" s="60"/>
      <c r="L14" s="65">
        <v>1</v>
      </c>
      <c r="M14" s="60">
        <v>14</v>
      </c>
      <c r="N14" s="60">
        <v>11</v>
      </c>
      <c r="O14" s="60"/>
    </row>
    <row r="15" spans="1:15" x14ac:dyDescent="0.25">
      <c r="A15" s="115" t="s">
        <v>23</v>
      </c>
      <c r="B15" s="116"/>
      <c r="C15" s="116"/>
      <c r="D15" s="116"/>
      <c r="E15" s="116">
        <v>74.599999999999994</v>
      </c>
      <c r="F15" s="116"/>
      <c r="G15" s="116"/>
      <c r="H15" s="117">
        <v>74.599999999999994</v>
      </c>
      <c r="I15" s="63">
        <f t="shared" si="0"/>
        <v>0</v>
      </c>
      <c r="J15" s="60"/>
      <c r="K15" s="60">
        <v>1</v>
      </c>
      <c r="L15" s="60"/>
      <c r="M15" s="60">
        <v>46</v>
      </c>
      <c r="N15" s="60">
        <v>4</v>
      </c>
      <c r="O15" s="60"/>
    </row>
    <row r="16" spans="1:15" x14ac:dyDescent="0.25">
      <c r="A16" s="115" t="s">
        <v>219</v>
      </c>
      <c r="B16" s="116"/>
      <c r="C16" s="116"/>
      <c r="D16" s="116"/>
      <c r="E16" s="116">
        <v>82.5</v>
      </c>
      <c r="F16" s="116"/>
      <c r="G16" s="116"/>
      <c r="H16" s="117">
        <v>82.5</v>
      </c>
      <c r="I16" s="63">
        <f t="shared" si="0"/>
        <v>1</v>
      </c>
      <c r="J16" s="60"/>
      <c r="K16" s="60"/>
      <c r="L16" s="60"/>
      <c r="M16" s="60">
        <v>18</v>
      </c>
      <c r="N16" s="60">
        <v>2</v>
      </c>
      <c r="O16" s="60"/>
    </row>
    <row r="17" spans="1:15" x14ac:dyDescent="0.25">
      <c r="A17" s="115" t="s">
        <v>135</v>
      </c>
      <c r="B17" s="116"/>
      <c r="C17" s="116"/>
      <c r="D17" s="116">
        <v>91</v>
      </c>
      <c r="E17" s="116"/>
      <c r="F17" s="116">
        <v>95</v>
      </c>
      <c r="G17" s="116">
        <v>96</v>
      </c>
      <c r="H17" s="117">
        <v>94.5</v>
      </c>
      <c r="I17" s="63">
        <f t="shared" si="0"/>
        <v>1</v>
      </c>
      <c r="J17" s="60"/>
      <c r="K17" s="60"/>
      <c r="L17" s="60"/>
      <c r="M17" s="60">
        <v>9</v>
      </c>
      <c r="N17" s="60"/>
      <c r="O17" s="60"/>
    </row>
    <row r="18" spans="1:15" x14ac:dyDescent="0.25">
      <c r="A18" s="115" t="s">
        <v>218</v>
      </c>
      <c r="B18" s="116"/>
      <c r="C18" s="116"/>
      <c r="D18" s="116"/>
      <c r="E18" s="116"/>
      <c r="F18" s="116"/>
      <c r="G18" s="116">
        <v>97.5</v>
      </c>
      <c r="H18" s="117">
        <v>97.5</v>
      </c>
      <c r="I18" s="63">
        <f t="shared" si="0"/>
        <v>1</v>
      </c>
      <c r="J18" s="60"/>
      <c r="K18" s="60"/>
      <c r="L18" s="65">
        <v>3</v>
      </c>
      <c r="M18" s="60">
        <v>18</v>
      </c>
      <c r="N18" s="60">
        <v>16</v>
      </c>
      <c r="O18" s="60"/>
    </row>
    <row r="19" spans="1:15" x14ac:dyDescent="0.25">
      <c r="A19" s="115" t="s">
        <v>170</v>
      </c>
      <c r="B19" s="116">
        <v>82.5</v>
      </c>
      <c r="C19" s="116"/>
      <c r="D19" s="116"/>
      <c r="E19" s="116"/>
      <c r="F19" s="116"/>
      <c r="G19" s="116"/>
      <c r="H19" s="117">
        <v>82.5</v>
      </c>
      <c r="I19" s="63">
        <f t="shared" si="0"/>
        <v>1</v>
      </c>
      <c r="J19" s="60"/>
      <c r="K19" s="60"/>
      <c r="L19" s="65">
        <v>2</v>
      </c>
      <c r="M19" s="60">
        <v>9</v>
      </c>
      <c r="N19" s="60"/>
      <c r="O19" s="60"/>
    </row>
    <row r="20" spans="1:15" x14ac:dyDescent="0.25">
      <c r="A20" s="115" t="s">
        <v>118</v>
      </c>
      <c r="B20" s="116">
        <v>93</v>
      </c>
      <c r="C20" s="116"/>
      <c r="D20" s="116">
        <v>75.25</v>
      </c>
      <c r="E20" s="116">
        <v>70</v>
      </c>
      <c r="F20" s="116"/>
      <c r="G20" s="116"/>
      <c r="H20" s="117">
        <v>77.333333333333329</v>
      </c>
      <c r="I20" s="63">
        <f t="shared" si="0"/>
        <v>1</v>
      </c>
      <c r="J20" s="60">
        <v>1</v>
      </c>
      <c r="K20" s="60"/>
      <c r="L20" s="60"/>
      <c r="M20" s="60">
        <v>21</v>
      </c>
      <c r="N20" s="60">
        <v>1</v>
      </c>
      <c r="O20" s="60"/>
    </row>
    <row r="21" spans="1:15" x14ac:dyDescent="0.25">
      <c r="A21" s="115" t="s">
        <v>157</v>
      </c>
      <c r="B21" s="116"/>
      <c r="C21" s="116"/>
      <c r="D21" s="116"/>
      <c r="E21" s="116"/>
      <c r="F21" s="116">
        <v>85</v>
      </c>
      <c r="G21" s="116"/>
      <c r="H21" s="117">
        <v>85</v>
      </c>
      <c r="I21" s="63">
        <f t="shared" si="0"/>
        <v>1</v>
      </c>
      <c r="J21" s="60"/>
      <c r="K21" s="60"/>
      <c r="L21" s="60"/>
      <c r="M21" s="60">
        <v>9</v>
      </c>
      <c r="N21" s="60">
        <v>2</v>
      </c>
      <c r="O21" s="60"/>
    </row>
    <row r="22" spans="1:15" x14ac:dyDescent="0.25">
      <c r="A22" s="115" t="s">
        <v>8</v>
      </c>
      <c r="B22" s="116">
        <v>71.75</v>
      </c>
      <c r="C22" s="116"/>
      <c r="D22" s="116"/>
      <c r="E22" s="116"/>
      <c r="F22" s="116"/>
      <c r="G22" s="116"/>
      <c r="H22" s="117">
        <v>71.75</v>
      </c>
      <c r="I22" s="63">
        <f t="shared" si="0"/>
        <v>0</v>
      </c>
      <c r="J22" s="60"/>
      <c r="K22" s="60"/>
      <c r="L22" s="60"/>
      <c r="M22" s="60">
        <v>31</v>
      </c>
      <c r="N22" s="60">
        <v>7</v>
      </c>
      <c r="O22" s="60">
        <v>1</v>
      </c>
    </row>
    <row r="23" spans="1:15" x14ac:dyDescent="0.25">
      <c r="A23" s="115" t="s">
        <v>54</v>
      </c>
      <c r="B23" s="116">
        <v>87.5</v>
      </c>
      <c r="C23" s="116"/>
      <c r="D23" s="116"/>
      <c r="E23" s="116"/>
      <c r="F23" s="116"/>
      <c r="G23" s="116"/>
      <c r="H23" s="117">
        <v>87.5</v>
      </c>
      <c r="I23" s="63">
        <f t="shared" si="0"/>
        <v>1</v>
      </c>
      <c r="J23" s="60"/>
      <c r="K23" s="60"/>
      <c r="L23" s="60"/>
      <c r="M23" s="60">
        <v>3</v>
      </c>
      <c r="N23" s="60"/>
      <c r="O23" s="60"/>
    </row>
    <row r="24" spans="1:15" x14ac:dyDescent="0.25">
      <c r="A24" s="115" t="s">
        <v>173</v>
      </c>
      <c r="B24" s="116"/>
      <c r="C24" s="116">
        <v>93</v>
      </c>
      <c r="D24" s="116"/>
      <c r="E24" s="116"/>
      <c r="F24" s="116"/>
      <c r="G24" s="116"/>
      <c r="H24" s="117">
        <v>93</v>
      </c>
      <c r="I24" s="63">
        <f t="shared" si="0"/>
        <v>1</v>
      </c>
      <c r="J24" s="60"/>
      <c r="K24" s="60"/>
      <c r="L24" s="60"/>
      <c r="M24" s="60">
        <v>59</v>
      </c>
      <c r="N24" s="60"/>
      <c r="O24" s="60"/>
    </row>
    <row r="25" spans="1:15" x14ac:dyDescent="0.25">
      <c r="A25" s="115" t="s">
        <v>107</v>
      </c>
      <c r="B25" s="116"/>
      <c r="C25" s="116"/>
      <c r="D25" s="116"/>
      <c r="E25" s="116"/>
      <c r="F25" s="116"/>
      <c r="G25" s="116">
        <v>93.5</v>
      </c>
      <c r="H25" s="117">
        <v>93.5</v>
      </c>
      <c r="I25" s="63">
        <f t="shared" si="0"/>
        <v>1</v>
      </c>
      <c r="J25" s="60"/>
      <c r="K25" s="60"/>
      <c r="L25" s="60"/>
      <c r="M25" s="60">
        <v>4</v>
      </c>
      <c r="N25" s="60"/>
      <c r="O25" s="60"/>
    </row>
    <row r="26" spans="1:15" x14ac:dyDescent="0.25">
      <c r="A26" s="115" t="s">
        <v>128</v>
      </c>
      <c r="B26" s="116">
        <v>71.5</v>
      </c>
      <c r="C26" s="116">
        <v>82.333333333333329</v>
      </c>
      <c r="D26" s="116"/>
      <c r="E26" s="116"/>
      <c r="F26" s="116"/>
      <c r="G26" s="116"/>
      <c r="H26" s="117">
        <v>78</v>
      </c>
      <c r="I26" s="63">
        <f t="shared" si="0"/>
        <v>1</v>
      </c>
      <c r="J26" s="60"/>
      <c r="K26" s="60"/>
      <c r="L26" s="65">
        <v>2</v>
      </c>
      <c r="M26" s="60">
        <v>63</v>
      </c>
      <c r="N26" s="60">
        <v>9</v>
      </c>
      <c r="O26" s="60"/>
    </row>
    <row r="27" spans="1:15" x14ac:dyDescent="0.25">
      <c r="A27" s="115" t="s">
        <v>27</v>
      </c>
      <c r="B27" s="116">
        <v>75</v>
      </c>
      <c r="C27" s="116"/>
      <c r="D27" s="116"/>
      <c r="E27" s="116"/>
      <c r="F27" s="116"/>
      <c r="G27" s="116"/>
      <c r="H27" s="117">
        <v>75</v>
      </c>
      <c r="I27" s="63">
        <f t="shared" si="0"/>
        <v>0</v>
      </c>
      <c r="J27" s="60"/>
      <c r="K27" s="60"/>
      <c r="L27" s="60"/>
      <c r="M27" s="60">
        <v>0</v>
      </c>
      <c r="N27" s="60">
        <v>3</v>
      </c>
      <c r="O27" s="60">
        <v>1</v>
      </c>
    </row>
    <row r="28" spans="1:15" x14ac:dyDescent="0.25">
      <c r="A28" s="115" t="s">
        <v>226</v>
      </c>
      <c r="B28" s="116"/>
      <c r="C28" s="116">
        <v>89</v>
      </c>
      <c r="D28" s="116"/>
      <c r="E28" s="116"/>
      <c r="F28" s="116"/>
      <c r="G28" s="116"/>
      <c r="H28" s="117">
        <v>89</v>
      </c>
      <c r="I28" s="63">
        <f t="shared" si="0"/>
        <v>1</v>
      </c>
      <c r="J28" s="60"/>
      <c r="K28" s="60"/>
      <c r="L28" s="65">
        <v>1</v>
      </c>
      <c r="M28" s="60">
        <v>0</v>
      </c>
      <c r="N28" s="60"/>
      <c r="O28" s="60"/>
    </row>
    <row r="29" spans="1:15" x14ac:dyDescent="0.25">
      <c r="A29" s="115" t="s">
        <v>17</v>
      </c>
      <c r="B29" s="116"/>
      <c r="C29" s="116">
        <v>90.5</v>
      </c>
      <c r="D29" s="116"/>
      <c r="E29" s="116"/>
      <c r="F29" s="116"/>
      <c r="G29" s="116"/>
      <c r="H29" s="117">
        <v>90.5</v>
      </c>
      <c r="I29" s="63">
        <f t="shared" si="0"/>
        <v>1</v>
      </c>
      <c r="J29" s="60"/>
      <c r="K29" s="60"/>
      <c r="L29" s="60"/>
      <c r="M29" s="60">
        <v>6</v>
      </c>
      <c r="N29" s="60"/>
      <c r="O29" s="60"/>
    </row>
    <row r="30" spans="1:15" x14ac:dyDescent="0.25">
      <c r="A30" s="115" t="s">
        <v>89</v>
      </c>
      <c r="B30" s="116">
        <v>81</v>
      </c>
      <c r="C30" s="116"/>
      <c r="D30" s="116">
        <v>74</v>
      </c>
      <c r="E30" s="116"/>
      <c r="F30" s="116"/>
      <c r="G30" s="116"/>
      <c r="H30" s="117">
        <v>79.25</v>
      </c>
      <c r="I30" s="63">
        <f t="shared" si="0"/>
        <v>1</v>
      </c>
      <c r="J30" s="60"/>
      <c r="K30" s="60"/>
      <c r="L30" s="65">
        <v>1</v>
      </c>
      <c r="M30" s="60">
        <v>27</v>
      </c>
      <c r="N30" s="60"/>
      <c r="O30" s="60"/>
    </row>
    <row r="31" spans="1:15" x14ac:dyDescent="0.25">
      <c r="A31" s="115" t="s">
        <v>165</v>
      </c>
      <c r="B31" s="116">
        <v>85</v>
      </c>
      <c r="C31" s="116">
        <v>69</v>
      </c>
      <c r="D31" s="116"/>
      <c r="E31" s="116"/>
      <c r="F31" s="116"/>
      <c r="G31" s="116"/>
      <c r="H31" s="117">
        <v>77</v>
      </c>
      <c r="I31" s="63">
        <f t="shared" si="0"/>
        <v>1</v>
      </c>
      <c r="J31" s="60"/>
      <c r="K31" s="60"/>
      <c r="L31" s="60"/>
      <c r="M31" s="60">
        <v>18</v>
      </c>
      <c r="N31" s="60">
        <v>1</v>
      </c>
      <c r="O31" s="60"/>
    </row>
    <row r="32" spans="1:15" x14ac:dyDescent="0.25">
      <c r="A32" s="115" t="s">
        <v>185</v>
      </c>
      <c r="B32" s="116">
        <v>64.5</v>
      </c>
      <c r="C32" s="116"/>
      <c r="D32" s="116"/>
      <c r="E32" s="116">
        <v>79</v>
      </c>
      <c r="F32" s="116"/>
      <c r="G32" s="116"/>
      <c r="H32" s="117">
        <v>69.333333333333329</v>
      </c>
      <c r="I32" s="63">
        <f t="shared" si="0"/>
        <v>0</v>
      </c>
      <c r="J32" s="60"/>
      <c r="K32" s="60"/>
      <c r="L32" s="60"/>
      <c r="M32" s="60">
        <v>52</v>
      </c>
      <c r="N32" s="60">
        <v>3</v>
      </c>
      <c r="O32" s="60"/>
    </row>
    <row r="33" spans="1:15" x14ac:dyDescent="0.25">
      <c r="A33" s="115" t="s">
        <v>86</v>
      </c>
      <c r="B33" s="116">
        <v>76</v>
      </c>
      <c r="C33" s="116"/>
      <c r="D33" s="116"/>
      <c r="E33" s="116"/>
      <c r="F33" s="116"/>
      <c r="G33" s="116"/>
      <c r="H33" s="117">
        <v>76</v>
      </c>
      <c r="I33" s="63">
        <f t="shared" si="0"/>
        <v>1</v>
      </c>
      <c r="J33" s="60"/>
      <c r="K33" s="60"/>
      <c r="L33" s="60"/>
      <c r="M33" s="60">
        <v>4</v>
      </c>
      <c r="N33" s="60">
        <v>3</v>
      </c>
      <c r="O33" s="60"/>
    </row>
    <row r="34" spans="1:15" x14ac:dyDescent="0.25">
      <c r="A34" s="115" t="s">
        <v>56</v>
      </c>
      <c r="B34" s="116"/>
      <c r="C34" s="116"/>
      <c r="D34" s="116"/>
      <c r="E34" s="116"/>
      <c r="F34" s="116"/>
      <c r="G34" s="116">
        <v>82</v>
      </c>
      <c r="H34" s="117">
        <v>82</v>
      </c>
      <c r="I34" s="63">
        <f t="shared" si="0"/>
        <v>1</v>
      </c>
      <c r="J34" s="60">
        <v>1</v>
      </c>
      <c r="K34" s="60"/>
      <c r="L34" s="60"/>
      <c r="M34" s="60">
        <v>0</v>
      </c>
      <c r="N34" s="60">
        <v>2</v>
      </c>
      <c r="O34" s="60"/>
    </row>
    <row r="35" spans="1:15" x14ac:dyDescent="0.25">
      <c r="A35" s="115" t="s">
        <v>78</v>
      </c>
      <c r="B35" s="116">
        <v>93</v>
      </c>
      <c r="C35" s="116"/>
      <c r="D35" s="116"/>
      <c r="E35" s="116"/>
      <c r="F35" s="116"/>
      <c r="G35" s="116"/>
      <c r="H35" s="117">
        <v>93</v>
      </c>
      <c r="I35" s="63">
        <f t="shared" si="0"/>
        <v>1</v>
      </c>
      <c r="J35" s="60"/>
      <c r="K35" s="60"/>
      <c r="L35" s="60"/>
      <c r="M35" s="60">
        <v>4</v>
      </c>
      <c r="N35" s="60"/>
      <c r="O35" s="60"/>
    </row>
    <row r="36" spans="1:15" x14ac:dyDescent="0.25">
      <c r="A36" s="115" t="s">
        <v>82</v>
      </c>
      <c r="B36" s="116">
        <v>75</v>
      </c>
      <c r="C36" s="116"/>
      <c r="D36" s="116"/>
      <c r="E36" s="116"/>
      <c r="F36" s="116"/>
      <c r="G36" s="116"/>
      <c r="H36" s="117">
        <v>75</v>
      </c>
      <c r="I36" s="63">
        <f t="shared" si="0"/>
        <v>0</v>
      </c>
      <c r="J36" s="60"/>
      <c r="K36" s="60"/>
      <c r="L36" s="60"/>
      <c r="M36" s="60">
        <v>2</v>
      </c>
      <c r="N36" s="60">
        <v>9</v>
      </c>
      <c r="O36" s="60"/>
    </row>
    <row r="37" spans="1:15" x14ac:dyDescent="0.25">
      <c r="A37" s="115" t="s">
        <v>46</v>
      </c>
      <c r="B37" s="116">
        <v>90</v>
      </c>
      <c r="C37" s="116"/>
      <c r="D37" s="116"/>
      <c r="E37" s="116"/>
      <c r="F37" s="116"/>
      <c r="G37" s="116"/>
      <c r="H37" s="117">
        <v>90</v>
      </c>
      <c r="I37" s="63">
        <f t="shared" si="0"/>
        <v>1</v>
      </c>
      <c r="J37" s="60"/>
      <c r="K37" s="60"/>
      <c r="L37" s="60"/>
      <c r="M37" s="60">
        <v>32</v>
      </c>
      <c r="N37" s="60"/>
      <c r="O37" s="60"/>
    </row>
    <row r="38" spans="1:15" x14ac:dyDescent="0.25">
      <c r="A38" s="115" t="s">
        <v>4</v>
      </c>
      <c r="B38" s="116">
        <v>73</v>
      </c>
      <c r="C38" s="116"/>
      <c r="D38" s="116"/>
      <c r="E38" s="116"/>
      <c r="F38" s="116"/>
      <c r="G38" s="116"/>
      <c r="H38" s="117">
        <v>73</v>
      </c>
      <c r="I38" s="63">
        <f t="shared" si="0"/>
        <v>0</v>
      </c>
      <c r="J38" s="60"/>
      <c r="K38" s="60"/>
      <c r="L38" s="60"/>
      <c r="M38" s="60">
        <v>26</v>
      </c>
      <c r="N38" s="60">
        <v>2</v>
      </c>
      <c r="O38" s="60"/>
    </row>
    <row r="39" spans="1:15" x14ac:dyDescent="0.25">
      <c r="A39" s="115" t="s">
        <v>124</v>
      </c>
      <c r="B39" s="116">
        <v>73.333333333333329</v>
      </c>
      <c r="C39" s="116"/>
      <c r="D39" s="116"/>
      <c r="E39" s="116"/>
      <c r="F39" s="116"/>
      <c r="G39" s="116"/>
      <c r="H39" s="117">
        <v>73.333333333333329</v>
      </c>
      <c r="I39" s="63">
        <f t="shared" si="0"/>
        <v>0</v>
      </c>
      <c r="J39" s="60"/>
      <c r="K39" s="60"/>
      <c r="L39" s="60"/>
      <c r="M39" s="60">
        <v>31</v>
      </c>
      <c r="N39" s="60">
        <v>7</v>
      </c>
      <c r="O39" s="60"/>
    </row>
    <row r="40" spans="1:15" x14ac:dyDescent="0.25">
      <c r="A40" s="115" t="s">
        <v>53</v>
      </c>
      <c r="B40" s="116">
        <v>92.5</v>
      </c>
      <c r="C40" s="116"/>
      <c r="D40" s="116"/>
      <c r="E40" s="116"/>
      <c r="F40" s="116"/>
      <c r="G40" s="116"/>
      <c r="H40" s="117">
        <v>92.5</v>
      </c>
      <c r="I40" s="63">
        <f t="shared" si="0"/>
        <v>1</v>
      </c>
      <c r="J40" s="60"/>
      <c r="K40" s="60"/>
      <c r="L40" s="60"/>
      <c r="M40" s="60">
        <v>2</v>
      </c>
      <c r="N40" s="60">
        <v>4</v>
      </c>
      <c r="O40" s="60"/>
    </row>
    <row r="41" spans="1:15" x14ac:dyDescent="0.25">
      <c r="A41" s="115" t="s">
        <v>215</v>
      </c>
      <c r="B41" s="116"/>
      <c r="C41" s="116">
        <v>70</v>
      </c>
      <c r="D41" s="116"/>
      <c r="E41" s="116"/>
      <c r="F41" s="116"/>
      <c r="G41" s="116"/>
      <c r="H41" s="117">
        <v>70</v>
      </c>
      <c r="I41" s="63">
        <f t="shared" si="0"/>
        <v>0</v>
      </c>
      <c r="J41" s="60"/>
      <c r="K41" s="60"/>
      <c r="L41" s="60"/>
      <c r="M41" s="60">
        <v>5</v>
      </c>
      <c r="N41" s="60"/>
      <c r="O41" s="60"/>
    </row>
    <row r="42" spans="1:15" x14ac:dyDescent="0.25">
      <c r="A42" s="115" t="s">
        <v>199</v>
      </c>
      <c r="B42" s="116"/>
      <c r="C42" s="116"/>
      <c r="D42" s="116">
        <v>82</v>
      </c>
      <c r="E42" s="116"/>
      <c r="F42" s="116"/>
      <c r="G42" s="116"/>
      <c r="H42" s="117">
        <v>82</v>
      </c>
      <c r="I42" s="63">
        <f t="shared" si="0"/>
        <v>1</v>
      </c>
      <c r="J42" s="60"/>
      <c r="K42" s="60"/>
      <c r="L42" s="60"/>
      <c r="M42" s="60">
        <v>26</v>
      </c>
      <c r="N42" s="60"/>
      <c r="O42" s="60"/>
    </row>
    <row r="43" spans="1:15" x14ac:dyDescent="0.25">
      <c r="A43" s="115" t="s">
        <v>43</v>
      </c>
      <c r="B43" s="116"/>
      <c r="C43" s="116"/>
      <c r="D43" s="116"/>
      <c r="E43" s="116">
        <v>73.5</v>
      </c>
      <c r="F43" s="116"/>
      <c r="G43" s="116"/>
      <c r="H43" s="117">
        <v>73.5</v>
      </c>
      <c r="I43" s="63">
        <f t="shared" si="0"/>
        <v>0</v>
      </c>
      <c r="J43" s="60"/>
      <c r="K43" s="60">
        <v>1</v>
      </c>
      <c r="L43" s="60"/>
      <c r="M43" s="60">
        <v>29</v>
      </c>
      <c r="N43" s="60">
        <v>3</v>
      </c>
      <c r="O43" s="60"/>
    </row>
    <row r="44" spans="1:15" x14ac:dyDescent="0.25">
      <c r="A44" s="115" t="s">
        <v>92</v>
      </c>
      <c r="B44" s="116">
        <v>49.5</v>
      </c>
      <c r="C44" s="116"/>
      <c r="D44" s="116"/>
      <c r="E44" s="116"/>
      <c r="F44" s="116"/>
      <c r="G44" s="116"/>
      <c r="H44" s="117">
        <v>49.5</v>
      </c>
      <c r="I44" s="63">
        <f t="shared" si="0"/>
        <v>0</v>
      </c>
      <c r="J44" s="60">
        <v>1</v>
      </c>
      <c r="K44" s="60"/>
      <c r="L44" s="60"/>
      <c r="M44" s="60">
        <v>9</v>
      </c>
      <c r="N44" s="60">
        <v>3</v>
      </c>
      <c r="O44" s="60"/>
    </row>
    <row r="45" spans="1:15" x14ac:dyDescent="0.25">
      <c r="A45" s="115" t="s">
        <v>34</v>
      </c>
      <c r="B45" s="116">
        <v>75</v>
      </c>
      <c r="C45" s="116"/>
      <c r="D45" s="116"/>
      <c r="E45" s="116"/>
      <c r="F45" s="116"/>
      <c r="G45" s="116"/>
      <c r="H45" s="117">
        <v>75</v>
      </c>
      <c r="I45" s="63">
        <f t="shared" si="0"/>
        <v>0</v>
      </c>
      <c r="J45" s="60"/>
      <c r="K45" s="60"/>
      <c r="L45" s="60"/>
      <c r="M45" s="60">
        <v>11</v>
      </c>
      <c r="N45" s="60">
        <v>1</v>
      </c>
      <c r="O45" s="60">
        <v>1</v>
      </c>
    </row>
    <row r="46" spans="1:15" x14ac:dyDescent="0.25">
      <c r="A46" s="115" t="s">
        <v>73</v>
      </c>
      <c r="B46" s="116"/>
      <c r="C46" s="116"/>
      <c r="D46" s="116"/>
      <c r="E46" s="116">
        <v>67</v>
      </c>
      <c r="F46" s="116"/>
      <c r="G46" s="116"/>
      <c r="H46" s="117">
        <v>67</v>
      </c>
      <c r="I46" s="63">
        <f t="shared" si="0"/>
        <v>0</v>
      </c>
      <c r="J46" s="60"/>
      <c r="K46" s="60">
        <v>2</v>
      </c>
      <c r="L46" s="60"/>
      <c r="M46" s="60">
        <v>33</v>
      </c>
      <c r="N46" s="60"/>
      <c r="O46" s="60"/>
    </row>
    <row r="47" spans="1:15" x14ac:dyDescent="0.25">
      <c r="A47" s="115" t="s">
        <v>111</v>
      </c>
      <c r="B47" s="116"/>
      <c r="C47" s="116"/>
      <c r="D47" s="116"/>
      <c r="E47" s="116">
        <v>81</v>
      </c>
      <c r="F47" s="116"/>
      <c r="G47" s="116"/>
      <c r="H47" s="117">
        <v>81</v>
      </c>
      <c r="I47" s="63">
        <f t="shared" si="0"/>
        <v>1</v>
      </c>
      <c r="J47" s="60"/>
      <c r="K47" s="60"/>
      <c r="L47" s="60"/>
      <c r="M47" s="60">
        <v>19</v>
      </c>
      <c r="N47" s="60"/>
      <c r="O47" s="60">
        <v>1</v>
      </c>
    </row>
    <row r="48" spans="1:15" x14ac:dyDescent="0.25">
      <c r="A48" s="115" t="s">
        <v>63</v>
      </c>
      <c r="B48" s="116">
        <v>81</v>
      </c>
      <c r="C48" s="116"/>
      <c r="D48" s="116"/>
      <c r="E48" s="116"/>
      <c r="F48" s="116"/>
      <c r="G48" s="116"/>
      <c r="H48" s="117">
        <v>81</v>
      </c>
      <c r="I48" s="63">
        <f t="shared" si="0"/>
        <v>1</v>
      </c>
      <c r="J48" s="60"/>
      <c r="K48" s="60">
        <v>1</v>
      </c>
      <c r="L48" s="60"/>
      <c r="M48" s="60">
        <v>26</v>
      </c>
      <c r="N48" s="60">
        <v>16</v>
      </c>
      <c r="O48" s="60"/>
    </row>
    <row r="49" spans="1:15" x14ac:dyDescent="0.25">
      <c r="A49" s="115" t="s">
        <v>70</v>
      </c>
      <c r="B49" s="116"/>
      <c r="C49" s="116"/>
      <c r="D49" s="116">
        <v>74</v>
      </c>
      <c r="E49" s="116"/>
      <c r="F49" s="116"/>
      <c r="G49" s="116"/>
      <c r="H49" s="117">
        <v>74</v>
      </c>
      <c r="I49" s="63">
        <f t="shared" si="0"/>
        <v>0</v>
      </c>
      <c r="J49" s="60"/>
      <c r="K49" s="60"/>
      <c r="L49" s="60"/>
      <c r="M49" s="60">
        <v>10</v>
      </c>
      <c r="N49" s="60"/>
      <c r="O49" s="60"/>
    </row>
    <row r="50" spans="1:15" x14ac:dyDescent="0.25">
      <c r="A50" s="115" t="s">
        <v>90</v>
      </c>
      <c r="B50" s="116">
        <v>92.5</v>
      </c>
      <c r="C50" s="116"/>
      <c r="D50" s="116"/>
      <c r="E50" s="116"/>
      <c r="F50" s="116"/>
      <c r="G50" s="116"/>
      <c r="H50" s="117">
        <v>92.5</v>
      </c>
      <c r="I50" s="63">
        <f t="shared" si="0"/>
        <v>1</v>
      </c>
      <c r="J50" s="60">
        <v>1</v>
      </c>
      <c r="K50" s="60"/>
      <c r="L50" s="60"/>
      <c r="M50" s="60">
        <v>41</v>
      </c>
      <c r="N50" s="60">
        <v>3</v>
      </c>
      <c r="O50" s="60"/>
    </row>
    <row r="51" spans="1:15" x14ac:dyDescent="0.25">
      <c r="A51" s="115" t="s">
        <v>11</v>
      </c>
      <c r="B51" s="116"/>
      <c r="C51" s="116">
        <v>85.5</v>
      </c>
      <c r="D51" s="116"/>
      <c r="E51" s="116"/>
      <c r="F51" s="116"/>
      <c r="G51" s="116"/>
      <c r="H51" s="117">
        <v>85.5</v>
      </c>
      <c r="I51" s="63">
        <f t="shared" si="0"/>
        <v>1</v>
      </c>
      <c r="J51" s="60"/>
      <c r="K51" s="60"/>
      <c r="L51" s="60"/>
      <c r="M51" s="60">
        <v>3</v>
      </c>
      <c r="N51" s="60"/>
      <c r="O51" s="60"/>
    </row>
    <row r="52" spans="1:15" x14ac:dyDescent="0.25">
      <c r="A52" s="115" t="s">
        <v>167</v>
      </c>
      <c r="B52" s="116">
        <v>80</v>
      </c>
      <c r="C52" s="116"/>
      <c r="D52" s="116"/>
      <c r="E52" s="116"/>
      <c r="F52" s="116"/>
      <c r="G52" s="116"/>
      <c r="H52" s="117">
        <v>80</v>
      </c>
      <c r="I52" s="63">
        <f t="shared" si="0"/>
        <v>1</v>
      </c>
      <c r="J52" s="60"/>
      <c r="K52" s="60"/>
      <c r="L52" s="60"/>
      <c r="M52" s="60">
        <v>7</v>
      </c>
      <c r="N52" s="60"/>
      <c r="O52" s="60"/>
    </row>
    <row r="53" spans="1:15" x14ac:dyDescent="0.25">
      <c r="A53" s="115" t="s">
        <v>122</v>
      </c>
      <c r="B53" s="116"/>
      <c r="C53" s="116"/>
      <c r="D53" s="116"/>
      <c r="E53" s="116">
        <v>87.666666666666671</v>
      </c>
      <c r="F53" s="116"/>
      <c r="G53" s="116"/>
      <c r="H53" s="117">
        <v>87.666666666666671</v>
      </c>
      <c r="I53" s="63">
        <f t="shared" si="0"/>
        <v>1</v>
      </c>
      <c r="J53" s="60"/>
      <c r="K53" s="60"/>
      <c r="L53" s="60"/>
      <c r="M53" s="60">
        <v>31</v>
      </c>
      <c r="N53" s="60">
        <v>7</v>
      </c>
      <c r="O53" s="60"/>
    </row>
    <row r="54" spans="1:15" x14ac:dyDescent="0.25">
      <c r="A54" s="115" t="s">
        <v>179</v>
      </c>
      <c r="B54" s="116"/>
      <c r="C54" s="116">
        <v>88</v>
      </c>
      <c r="D54" s="116"/>
      <c r="E54" s="116"/>
      <c r="F54" s="116"/>
      <c r="G54" s="116"/>
      <c r="H54" s="117">
        <v>88</v>
      </c>
      <c r="I54" s="63">
        <f t="shared" si="0"/>
        <v>1</v>
      </c>
      <c r="J54" s="60"/>
      <c r="K54" s="60"/>
      <c r="L54" s="60"/>
      <c r="M54" s="60">
        <v>9</v>
      </c>
      <c r="N54" s="60"/>
      <c r="O54" s="60"/>
    </row>
    <row r="55" spans="1:15" x14ac:dyDescent="0.25">
      <c r="A55" s="115" t="s">
        <v>105</v>
      </c>
      <c r="B55" s="116"/>
      <c r="C55" s="116"/>
      <c r="D55" s="116"/>
      <c r="E55" s="116">
        <v>61</v>
      </c>
      <c r="F55" s="116"/>
      <c r="G55" s="116"/>
      <c r="H55" s="117">
        <v>61</v>
      </c>
      <c r="I55" s="63">
        <f t="shared" si="0"/>
        <v>0</v>
      </c>
      <c r="J55" s="60"/>
      <c r="K55" s="60"/>
      <c r="L55" s="60"/>
      <c r="M55" s="60">
        <v>7</v>
      </c>
      <c r="N55" s="60"/>
      <c r="O55" s="60"/>
    </row>
    <row r="56" spans="1:15" x14ac:dyDescent="0.25">
      <c r="A56" s="115" t="s">
        <v>130</v>
      </c>
      <c r="B56" s="116"/>
      <c r="C56" s="116"/>
      <c r="D56" s="116"/>
      <c r="E56" s="116">
        <v>78</v>
      </c>
      <c r="F56" s="116"/>
      <c r="G56" s="116"/>
      <c r="H56" s="117">
        <v>78</v>
      </c>
      <c r="I56" s="63">
        <f t="shared" si="0"/>
        <v>1</v>
      </c>
      <c r="J56" s="60"/>
      <c r="K56" s="60"/>
      <c r="L56" s="65">
        <v>1</v>
      </c>
      <c r="M56" s="60">
        <v>18</v>
      </c>
      <c r="N56" s="60">
        <v>3</v>
      </c>
      <c r="O56" s="60"/>
    </row>
    <row r="57" spans="1:15" x14ac:dyDescent="0.25">
      <c r="A57" s="115" t="s">
        <v>69</v>
      </c>
      <c r="B57" s="116"/>
      <c r="C57" s="116"/>
      <c r="D57" s="116"/>
      <c r="E57" s="116">
        <v>73.5</v>
      </c>
      <c r="F57" s="116"/>
      <c r="G57" s="116"/>
      <c r="H57" s="117">
        <v>73.5</v>
      </c>
      <c r="I57" s="63">
        <f t="shared" si="0"/>
        <v>0</v>
      </c>
      <c r="J57" s="60"/>
      <c r="K57" s="60"/>
      <c r="L57" s="60"/>
      <c r="M57" s="60">
        <v>27</v>
      </c>
      <c r="N57" s="60">
        <v>1</v>
      </c>
      <c r="O57" s="60"/>
    </row>
    <row r="58" spans="1:15" x14ac:dyDescent="0.25">
      <c r="A58" s="115" t="s">
        <v>31</v>
      </c>
      <c r="B58" s="116"/>
      <c r="C58" s="116">
        <v>96</v>
      </c>
      <c r="D58" s="116"/>
      <c r="E58" s="116"/>
      <c r="F58" s="116"/>
      <c r="G58" s="116"/>
      <c r="H58" s="117">
        <v>96</v>
      </c>
      <c r="I58" s="63">
        <f t="shared" si="0"/>
        <v>1</v>
      </c>
      <c r="J58" s="60"/>
      <c r="K58" s="60"/>
      <c r="L58" s="60"/>
      <c r="M58" s="60">
        <v>1</v>
      </c>
      <c r="N58" s="60"/>
      <c r="O58" s="60"/>
    </row>
    <row r="59" spans="1:15" x14ac:dyDescent="0.25">
      <c r="A59" s="115" t="s">
        <v>15</v>
      </c>
      <c r="B59" s="116">
        <v>72</v>
      </c>
      <c r="C59" s="116"/>
      <c r="D59" s="116"/>
      <c r="E59" s="116"/>
      <c r="F59" s="116"/>
      <c r="G59" s="116"/>
      <c r="H59" s="117">
        <v>72</v>
      </c>
      <c r="I59" s="63">
        <f t="shared" si="0"/>
        <v>0</v>
      </c>
      <c r="J59" s="60"/>
      <c r="K59" s="60"/>
      <c r="L59" s="60"/>
      <c r="M59" s="60">
        <v>33</v>
      </c>
      <c r="N59" s="60">
        <v>6</v>
      </c>
      <c r="O59" s="60"/>
    </row>
    <row r="60" spans="1:15" x14ac:dyDescent="0.25">
      <c r="A60" s="115" t="s">
        <v>84</v>
      </c>
      <c r="B60" s="116"/>
      <c r="C60" s="116">
        <v>68</v>
      </c>
      <c r="D60" s="116"/>
      <c r="E60" s="116"/>
      <c r="F60" s="116"/>
      <c r="G60" s="116"/>
      <c r="H60" s="117">
        <v>68</v>
      </c>
      <c r="I60" s="63">
        <f t="shared" si="0"/>
        <v>0</v>
      </c>
      <c r="J60" s="60"/>
      <c r="K60" s="60"/>
      <c r="L60" s="60"/>
      <c r="M60" s="60">
        <v>9</v>
      </c>
      <c r="N60" s="60">
        <v>2</v>
      </c>
      <c r="O60" s="60"/>
    </row>
    <row r="61" spans="1:15" x14ac:dyDescent="0.25">
      <c r="A61" s="115" t="s">
        <v>174</v>
      </c>
      <c r="B61" s="116">
        <v>65</v>
      </c>
      <c r="C61" s="116"/>
      <c r="D61" s="116"/>
      <c r="E61" s="116"/>
      <c r="F61" s="116"/>
      <c r="G61" s="116"/>
      <c r="H61" s="117">
        <v>65</v>
      </c>
      <c r="I61" s="63">
        <f t="shared" si="0"/>
        <v>0</v>
      </c>
      <c r="J61" s="60">
        <v>1</v>
      </c>
      <c r="K61" s="60"/>
      <c r="L61" s="60"/>
      <c r="M61" s="60">
        <v>32</v>
      </c>
      <c r="N61" s="60">
        <v>13</v>
      </c>
      <c r="O61" s="60"/>
    </row>
    <row r="62" spans="1:15" x14ac:dyDescent="0.25">
      <c r="A62" s="115" t="s">
        <v>32</v>
      </c>
      <c r="B62" s="116">
        <v>83</v>
      </c>
      <c r="C62" s="116"/>
      <c r="D62" s="116"/>
      <c r="E62" s="116"/>
      <c r="F62" s="116"/>
      <c r="G62" s="116"/>
      <c r="H62" s="117">
        <v>83</v>
      </c>
      <c r="I62" s="63">
        <f t="shared" si="0"/>
        <v>1</v>
      </c>
      <c r="J62" s="60"/>
      <c r="K62" s="60"/>
      <c r="L62" s="65">
        <v>1</v>
      </c>
      <c r="M62" s="60">
        <v>18</v>
      </c>
      <c r="N62" s="60">
        <v>4</v>
      </c>
      <c r="O62" s="60">
        <v>1</v>
      </c>
    </row>
    <row r="63" spans="1:15" x14ac:dyDescent="0.25">
      <c r="A63" s="115" t="s">
        <v>149</v>
      </c>
      <c r="B63" s="116">
        <v>86</v>
      </c>
      <c r="C63" s="116"/>
      <c r="D63" s="116"/>
      <c r="E63" s="116"/>
      <c r="F63" s="116"/>
      <c r="G63" s="116"/>
      <c r="H63" s="117">
        <v>86</v>
      </c>
      <c r="I63" s="63">
        <f t="shared" si="0"/>
        <v>1</v>
      </c>
      <c r="J63" s="60"/>
      <c r="K63" s="60"/>
      <c r="L63" s="60"/>
      <c r="M63" s="60">
        <v>0</v>
      </c>
      <c r="N63" s="60"/>
      <c r="O63" s="60"/>
    </row>
    <row r="64" spans="1:15" x14ac:dyDescent="0.25">
      <c r="A64" s="115" t="s">
        <v>91</v>
      </c>
      <c r="B64" s="116">
        <v>71.5</v>
      </c>
      <c r="C64" s="116"/>
      <c r="D64" s="116"/>
      <c r="E64" s="116"/>
      <c r="F64" s="116"/>
      <c r="G64" s="116"/>
      <c r="H64" s="117">
        <v>71.5</v>
      </c>
      <c r="I64" s="63">
        <f t="shared" si="0"/>
        <v>0</v>
      </c>
      <c r="J64" s="60"/>
      <c r="K64" s="60"/>
      <c r="L64" s="65">
        <v>1</v>
      </c>
      <c r="M64" s="60">
        <v>4</v>
      </c>
      <c r="N64" s="60"/>
      <c r="O64" s="60"/>
    </row>
    <row r="65" spans="1:15" x14ac:dyDescent="0.25">
      <c r="A65" s="115" t="s">
        <v>20</v>
      </c>
      <c r="B65" s="116"/>
      <c r="C65" s="116"/>
      <c r="D65" s="116"/>
      <c r="E65" s="116"/>
      <c r="F65" s="116"/>
      <c r="G65" s="116">
        <v>93</v>
      </c>
      <c r="H65" s="117">
        <v>93</v>
      </c>
      <c r="I65" s="63">
        <f t="shared" si="0"/>
        <v>1</v>
      </c>
      <c r="J65" s="60"/>
      <c r="K65" s="60"/>
      <c r="L65" s="60"/>
      <c r="M65" s="60">
        <v>0</v>
      </c>
      <c r="N65" s="60"/>
      <c r="O65" s="60"/>
    </row>
    <row r="66" spans="1:15" x14ac:dyDescent="0.25">
      <c r="A66" s="115" t="s">
        <v>75</v>
      </c>
      <c r="B66" s="116"/>
      <c r="C66" s="116"/>
      <c r="D66" s="116"/>
      <c r="E66" s="116">
        <v>73.5</v>
      </c>
      <c r="F66" s="116"/>
      <c r="G66" s="116">
        <v>75</v>
      </c>
      <c r="H66" s="117">
        <v>73.8</v>
      </c>
      <c r="I66" s="63">
        <f t="shared" si="0"/>
        <v>0</v>
      </c>
      <c r="J66" s="60">
        <v>1</v>
      </c>
      <c r="K66" s="60">
        <v>1</v>
      </c>
      <c r="L66" s="60"/>
      <c r="M66" s="60">
        <v>33</v>
      </c>
      <c r="N66" s="60">
        <v>9</v>
      </c>
      <c r="O66" s="60">
        <v>1</v>
      </c>
    </row>
    <row r="67" spans="1:15" x14ac:dyDescent="0.25">
      <c r="A67" s="115" t="s">
        <v>109</v>
      </c>
      <c r="B67" s="116"/>
      <c r="C67" s="116">
        <v>88</v>
      </c>
      <c r="D67" s="116"/>
      <c r="E67" s="116"/>
      <c r="F67" s="116"/>
      <c r="G67" s="116"/>
      <c r="H67" s="117">
        <v>88</v>
      </c>
      <c r="I67" s="63">
        <f t="shared" si="0"/>
        <v>1</v>
      </c>
      <c r="J67" s="60"/>
      <c r="K67" s="60"/>
      <c r="L67" s="65">
        <v>1</v>
      </c>
      <c r="M67" s="60">
        <v>24</v>
      </c>
      <c r="N67" s="60">
        <v>1</v>
      </c>
      <c r="O67" s="60"/>
    </row>
    <row r="68" spans="1:15" x14ac:dyDescent="0.25">
      <c r="A68" s="115" t="s">
        <v>115</v>
      </c>
      <c r="B68" s="116">
        <v>72</v>
      </c>
      <c r="C68" s="116"/>
      <c r="D68" s="116">
        <v>94</v>
      </c>
      <c r="E68" s="116"/>
      <c r="F68" s="116"/>
      <c r="G68" s="116"/>
      <c r="H68" s="117">
        <v>83</v>
      </c>
      <c r="I68" s="63">
        <f t="shared" si="0"/>
        <v>1</v>
      </c>
      <c r="J68" s="60"/>
      <c r="K68" s="60"/>
      <c r="L68" s="60"/>
      <c r="M68" s="60">
        <v>0</v>
      </c>
      <c r="N68" s="60">
        <v>1</v>
      </c>
      <c r="O68" s="60"/>
    </row>
    <row r="69" spans="1:15" x14ac:dyDescent="0.25">
      <c r="A69" s="115" t="s">
        <v>145</v>
      </c>
      <c r="B69" s="116"/>
      <c r="C69" s="116">
        <v>78.5</v>
      </c>
      <c r="D69" s="116"/>
      <c r="E69" s="116"/>
      <c r="F69" s="116"/>
      <c r="G69" s="116"/>
      <c r="H69" s="117">
        <v>78.5</v>
      </c>
      <c r="I69" s="63">
        <f t="shared" si="0"/>
        <v>1</v>
      </c>
      <c r="J69" s="60"/>
      <c r="K69" s="60"/>
      <c r="L69" s="60"/>
      <c r="M69" s="60">
        <v>0</v>
      </c>
      <c r="N69" s="60">
        <v>1</v>
      </c>
      <c r="O69" s="60"/>
    </row>
    <row r="70" spans="1:15" x14ac:dyDescent="0.25">
      <c r="A70" s="115" t="s">
        <v>137</v>
      </c>
      <c r="B70" s="116"/>
      <c r="C70" s="116"/>
      <c r="D70" s="116">
        <v>86</v>
      </c>
      <c r="E70" s="116"/>
      <c r="F70" s="116"/>
      <c r="G70" s="116">
        <v>85.333333333333329</v>
      </c>
      <c r="H70" s="117">
        <v>85.5</v>
      </c>
      <c r="I70" s="63">
        <f>IF(H70&lt;76,0,1)</f>
        <v>1</v>
      </c>
      <c r="J70" s="60"/>
      <c r="K70" s="60"/>
      <c r="L70" s="60"/>
      <c r="M70" s="60">
        <v>17</v>
      </c>
      <c r="N70" s="60"/>
      <c r="O70" s="60"/>
    </row>
    <row r="71" spans="1:15" x14ac:dyDescent="0.25">
      <c r="A71" s="115" t="s">
        <v>65</v>
      </c>
      <c r="B71" s="116">
        <v>75.5</v>
      </c>
      <c r="C71" s="116"/>
      <c r="D71" s="116"/>
      <c r="E71" s="116"/>
      <c r="F71" s="116"/>
      <c r="G71" s="116"/>
      <c r="H71" s="117">
        <v>75.5</v>
      </c>
      <c r="I71" s="63">
        <f>IF(H71&lt;76,0,1)</f>
        <v>0</v>
      </c>
      <c r="J71" s="60">
        <v>1</v>
      </c>
      <c r="K71" s="60"/>
      <c r="L71" s="65">
        <v>1</v>
      </c>
      <c r="M71" s="60">
        <v>32</v>
      </c>
      <c r="N71" s="60">
        <v>5</v>
      </c>
      <c r="O71" s="60">
        <v>2</v>
      </c>
    </row>
    <row r="72" spans="1:15" x14ac:dyDescent="0.25">
      <c r="A72" s="115" t="s">
        <v>59</v>
      </c>
      <c r="B72" s="116"/>
      <c r="C72" s="116">
        <v>88.5</v>
      </c>
      <c r="D72" s="116"/>
      <c r="E72" s="116"/>
      <c r="F72" s="116"/>
      <c r="G72" s="116"/>
      <c r="H72" s="117">
        <v>88.5</v>
      </c>
      <c r="I72" s="63">
        <f>IF(H72&lt;76,0,1)</f>
        <v>1</v>
      </c>
      <c r="J72" s="60"/>
      <c r="K72" s="60"/>
      <c r="L72" s="60"/>
      <c r="M72" s="60">
        <v>59</v>
      </c>
      <c r="N72" s="60"/>
      <c r="O72" s="60"/>
    </row>
    <row r="73" spans="1:15" x14ac:dyDescent="0.25">
      <c r="A73" s="115" t="s">
        <v>61</v>
      </c>
      <c r="B73" s="116"/>
      <c r="C73" s="116">
        <v>92.125</v>
      </c>
      <c r="D73" s="116"/>
      <c r="E73" s="116"/>
      <c r="F73" s="116"/>
      <c r="G73" s="116"/>
      <c r="H73" s="117">
        <v>92.125</v>
      </c>
      <c r="I73" s="63">
        <f>IF(H73&lt;76,0,1)</f>
        <v>1</v>
      </c>
      <c r="J73" s="60"/>
      <c r="K73" s="60"/>
      <c r="L73" s="60"/>
      <c r="M73" s="60">
        <v>35</v>
      </c>
      <c r="N73" s="60">
        <v>2</v>
      </c>
      <c r="O73" s="60"/>
    </row>
    <row r="74" spans="1:15" x14ac:dyDescent="0.25">
      <c r="A74" s="115" t="s">
        <v>242</v>
      </c>
      <c r="B74" s="116">
        <v>77.13333333333334</v>
      </c>
      <c r="C74" s="116">
        <v>87.756097560975604</v>
      </c>
      <c r="D74" s="116">
        <v>80.25</v>
      </c>
      <c r="E74" s="116">
        <v>75.212121212121218</v>
      </c>
      <c r="F74" s="116">
        <v>88.333333333333329</v>
      </c>
      <c r="G74" s="116">
        <v>88.4</v>
      </c>
      <c r="H74" s="117">
        <v>80.851190476190482</v>
      </c>
      <c r="I74" s="63">
        <f>IF(H74&lt;76,0,1)</f>
        <v>1</v>
      </c>
      <c r="J74" s="60"/>
      <c r="K74" s="60"/>
      <c r="L74" s="60"/>
      <c r="M74" s="60"/>
      <c r="N74" s="60"/>
      <c r="O74" s="60"/>
    </row>
  </sheetData>
  <autoFilter ref="A4:O74"/>
  <mergeCells count="1">
    <mergeCell ref="N3:O3"/>
  </mergeCells>
  <conditionalFormatting pivot="1" sqref="H5:H73">
    <cfRule type="colorScale" priority="4">
      <colorScale>
        <cfvo type="min"/>
        <cfvo type="num" val="75"/>
        <cfvo type="max"/>
        <color rgb="FFF8696B"/>
        <color rgb="FFFFEB84"/>
        <color rgb="FF63BE7B"/>
      </colorScale>
    </cfRule>
  </conditionalFormatting>
  <conditionalFormatting sqref="I5:I74">
    <cfRule type="iconSet" priority="3">
      <iconSet iconSet="3Symbols2" showValue="0">
        <cfvo type="percent" val="0"/>
        <cfvo type="percent" val="33"/>
        <cfvo type="percent" val="67"/>
      </iconSet>
    </cfRule>
  </conditionalFormatting>
  <conditionalFormatting sqref="M5:M73">
    <cfRule type="colorScale" priority="1">
      <colorScale>
        <cfvo type="min"/>
        <cfvo type="num" val="10"/>
        <cfvo type="max"/>
        <color rgb="FF63BE7B"/>
        <color rgb="FFFCFCFF"/>
        <color rgb="FFF8696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2" id="{5E64F5A9-F058-47C9-AF49-61942A391D7D}">
            <x14:iconSet iconSet="3Symbols2" showValue="0" custom="1">
              <x14:cfvo type="percent">
                <xm:f>0</xm:f>
              </x14:cfvo>
              <x14:cfvo type="percent">
                <xm:f>33</xm:f>
              </x14:cfvo>
              <x14:cfvo type="percent">
                <xm:f>67</xm:f>
              </x14:cfvo>
              <x14:cfIcon iconSet="3Symbols2" iconId="0"/>
              <x14:cfIcon iconSet="3Symbols2" iconId="0"/>
              <x14:cfIcon iconSet="3Symbols2" iconId="0"/>
            </x14:iconSet>
          </x14:cfRule>
          <xm:sqref>J5:J74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M172"/>
  <sheetViews>
    <sheetView workbookViewId="0"/>
  </sheetViews>
  <sheetFormatPr defaultColWidth="9.140625" defaultRowHeight="15" x14ac:dyDescent="0.25"/>
  <cols>
    <col min="1" max="1" width="8.85546875" style="33" bestFit="1" customWidth="1"/>
    <col min="2" max="2" width="52.85546875" style="54" customWidth="1"/>
    <col min="3" max="3" width="23.140625" style="33" bestFit="1" customWidth="1"/>
    <col min="4" max="4" width="18.5703125" style="33" bestFit="1" customWidth="1"/>
    <col min="5" max="5" width="16.140625" style="33" bestFit="1" customWidth="1"/>
    <col min="6" max="6" width="13.42578125" style="33" bestFit="1" customWidth="1"/>
    <col min="7" max="7" width="15.42578125" style="33" bestFit="1" customWidth="1"/>
    <col min="8" max="8" width="13.7109375" style="33" bestFit="1" customWidth="1"/>
    <col min="9" max="16384" width="9.140625" style="33"/>
  </cols>
  <sheetData>
    <row r="1" spans="1:13" ht="85.5" x14ac:dyDescent="0.25">
      <c r="A1" s="29" t="s">
        <v>227</v>
      </c>
      <c r="B1" s="30" t="s">
        <v>228</v>
      </c>
      <c r="C1" s="29" t="s">
        <v>229</v>
      </c>
      <c r="D1" s="31" t="s">
        <v>230</v>
      </c>
      <c r="E1" s="31" t="s">
        <v>231</v>
      </c>
      <c r="F1" s="32" t="s">
        <v>232</v>
      </c>
      <c r="G1" s="31" t="s">
        <v>233</v>
      </c>
      <c r="H1" s="31" t="s">
        <v>234</v>
      </c>
      <c r="I1" s="55" t="s">
        <v>236</v>
      </c>
      <c r="J1" s="55" t="s">
        <v>237</v>
      </c>
      <c r="K1" s="55" t="s">
        <v>238</v>
      </c>
      <c r="L1" s="55" t="s">
        <v>239</v>
      </c>
      <c r="M1" s="55" t="s">
        <v>240</v>
      </c>
    </row>
    <row r="2" spans="1:13" x14ac:dyDescent="0.25">
      <c r="A2" s="1">
        <v>18</v>
      </c>
      <c r="B2" s="23" t="s">
        <v>170</v>
      </c>
      <c r="C2" s="4" t="s">
        <v>5</v>
      </c>
      <c r="D2" s="1" t="s">
        <v>6</v>
      </c>
      <c r="E2" s="1" t="s">
        <v>37</v>
      </c>
      <c r="F2" s="34">
        <v>85</v>
      </c>
      <c r="G2" s="4" t="s">
        <v>3</v>
      </c>
      <c r="H2" s="35">
        <v>28</v>
      </c>
      <c r="I2" s="56"/>
      <c r="J2" s="57"/>
      <c r="K2" s="57"/>
      <c r="L2" s="57"/>
      <c r="M2" s="57"/>
    </row>
    <row r="3" spans="1:13" x14ac:dyDescent="0.25">
      <c r="A3" s="1">
        <v>102</v>
      </c>
      <c r="B3" s="23" t="s">
        <v>32</v>
      </c>
      <c r="C3" s="13" t="s">
        <v>5</v>
      </c>
      <c r="D3" s="3" t="s">
        <v>12</v>
      </c>
      <c r="E3" s="14" t="s">
        <v>153</v>
      </c>
      <c r="F3" s="36">
        <v>88</v>
      </c>
      <c r="G3" s="1" t="s">
        <v>3</v>
      </c>
      <c r="H3" s="1">
        <v>24</v>
      </c>
      <c r="I3" s="56"/>
      <c r="J3" s="57"/>
      <c r="K3" s="57"/>
      <c r="L3" s="57"/>
      <c r="M3" s="57"/>
    </row>
    <row r="4" spans="1:13" x14ac:dyDescent="0.25">
      <c r="A4" s="1">
        <v>40</v>
      </c>
      <c r="B4" s="23" t="s">
        <v>235</v>
      </c>
      <c r="C4" s="1" t="s">
        <v>0</v>
      </c>
      <c r="D4" s="1" t="s">
        <v>39</v>
      </c>
      <c r="E4" s="1" t="s">
        <v>77</v>
      </c>
      <c r="F4" s="36">
        <v>90</v>
      </c>
      <c r="G4" s="4" t="s">
        <v>3</v>
      </c>
      <c r="H4" s="35">
        <v>7</v>
      </c>
      <c r="I4" s="56"/>
      <c r="J4" s="57"/>
      <c r="K4" s="57"/>
      <c r="L4" s="57"/>
      <c r="M4" s="57"/>
    </row>
    <row r="5" spans="1:13" x14ac:dyDescent="0.25">
      <c r="A5" s="1">
        <v>122</v>
      </c>
      <c r="B5" s="23" t="s">
        <v>235</v>
      </c>
      <c r="C5" s="4" t="s">
        <v>0</v>
      </c>
      <c r="D5" s="1" t="s">
        <v>133</v>
      </c>
      <c r="E5" s="6" t="s">
        <v>178</v>
      </c>
      <c r="F5" s="17">
        <v>94</v>
      </c>
      <c r="G5" s="1" t="s">
        <v>3</v>
      </c>
      <c r="H5" s="1">
        <v>13</v>
      </c>
      <c r="I5" s="56"/>
      <c r="J5" s="57"/>
      <c r="K5" s="57"/>
      <c r="L5" s="57"/>
      <c r="M5" s="57"/>
    </row>
    <row r="6" spans="1:13" x14ac:dyDescent="0.25">
      <c r="A6" s="1">
        <v>123</v>
      </c>
      <c r="B6" s="23" t="s">
        <v>235</v>
      </c>
      <c r="C6" s="4" t="s">
        <v>0</v>
      </c>
      <c r="D6" s="1" t="s">
        <v>133</v>
      </c>
      <c r="E6" s="6" t="s">
        <v>178</v>
      </c>
      <c r="F6" s="17">
        <v>94</v>
      </c>
      <c r="G6" s="1" t="s">
        <v>3</v>
      </c>
      <c r="H6" s="1">
        <v>13</v>
      </c>
      <c r="I6" s="56"/>
      <c r="J6" s="57"/>
      <c r="K6" s="57"/>
      <c r="L6" s="57"/>
      <c r="M6" s="57"/>
    </row>
    <row r="7" spans="1:13" x14ac:dyDescent="0.25">
      <c r="A7" s="1">
        <v>124</v>
      </c>
      <c r="B7" s="23" t="s">
        <v>235</v>
      </c>
      <c r="C7" s="4" t="s">
        <v>0</v>
      </c>
      <c r="D7" s="1" t="s">
        <v>133</v>
      </c>
      <c r="E7" s="6" t="s">
        <v>178</v>
      </c>
      <c r="F7" s="17">
        <v>94</v>
      </c>
      <c r="G7" s="1" t="s">
        <v>3</v>
      </c>
      <c r="H7" s="1">
        <v>13</v>
      </c>
      <c r="I7" s="56"/>
      <c r="J7" s="57"/>
      <c r="K7" s="57"/>
      <c r="L7" s="57"/>
      <c r="M7" s="57"/>
    </row>
    <row r="8" spans="1:13" x14ac:dyDescent="0.25">
      <c r="A8" s="1">
        <v>25</v>
      </c>
      <c r="B8" s="23" t="s">
        <v>49</v>
      </c>
      <c r="C8" s="1" t="s">
        <v>0</v>
      </c>
      <c r="D8" s="1" t="s">
        <v>50</v>
      </c>
      <c r="E8" s="3" t="s">
        <v>51</v>
      </c>
      <c r="F8" s="36">
        <v>95</v>
      </c>
      <c r="G8" s="4" t="s">
        <v>3</v>
      </c>
      <c r="H8" s="35">
        <v>18</v>
      </c>
      <c r="I8" s="56"/>
      <c r="J8" s="57"/>
      <c r="K8" s="57"/>
      <c r="L8" s="57"/>
      <c r="M8" s="57"/>
    </row>
    <row r="9" spans="1:13" x14ac:dyDescent="0.25">
      <c r="A9" s="1">
        <v>52</v>
      </c>
      <c r="B9" s="23" t="s">
        <v>49</v>
      </c>
      <c r="C9" s="1" t="s">
        <v>0</v>
      </c>
      <c r="D9" s="1" t="s">
        <v>41</v>
      </c>
      <c r="E9" s="3" t="s">
        <v>94</v>
      </c>
      <c r="F9" s="36">
        <v>87</v>
      </c>
      <c r="G9" s="4" t="s">
        <v>3</v>
      </c>
      <c r="H9" s="35">
        <v>13</v>
      </c>
      <c r="I9" s="56"/>
      <c r="J9" s="57"/>
      <c r="K9" s="57"/>
      <c r="L9" s="57"/>
      <c r="M9" s="57"/>
    </row>
    <row r="10" spans="1:13" x14ac:dyDescent="0.25">
      <c r="A10" s="1">
        <v>140</v>
      </c>
      <c r="B10" s="23" t="s">
        <v>49</v>
      </c>
      <c r="C10" s="4" t="s">
        <v>195</v>
      </c>
      <c r="D10" s="1" t="s">
        <v>161</v>
      </c>
      <c r="E10" s="1" t="s">
        <v>193</v>
      </c>
      <c r="F10" s="17">
        <v>90</v>
      </c>
      <c r="G10" s="4" t="s">
        <v>3</v>
      </c>
      <c r="H10" s="35">
        <v>7</v>
      </c>
      <c r="I10" s="56"/>
      <c r="J10" s="57"/>
      <c r="K10" s="57"/>
      <c r="L10" s="57"/>
      <c r="M10" s="57"/>
    </row>
    <row r="11" spans="1:13" x14ac:dyDescent="0.25">
      <c r="A11" s="1">
        <v>35</v>
      </c>
      <c r="B11" s="23" t="s">
        <v>67</v>
      </c>
      <c r="C11" s="1" t="s">
        <v>0</v>
      </c>
      <c r="D11" s="1" t="s">
        <v>39</v>
      </c>
      <c r="E11" s="1" t="s">
        <v>68</v>
      </c>
      <c r="F11" s="36">
        <v>91</v>
      </c>
      <c r="G11" s="4" t="s">
        <v>3</v>
      </c>
      <c r="H11" s="35">
        <v>6</v>
      </c>
      <c r="I11" s="56"/>
      <c r="J11" s="57"/>
      <c r="K11" s="57"/>
      <c r="L11" s="57"/>
      <c r="M11" s="57"/>
    </row>
    <row r="12" spans="1:13" x14ac:dyDescent="0.25">
      <c r="A12" s="1">
        <v>96</v>
      </c>
      <c r="B12" s="23" t="s">
        <v>67</v>
      </c>
      <c r="C12" s="1" t="s">
        <v>0</v>
      </c>
      <c r="D12" s="1" t="s">
        <v>47</v>
      </c>
      <c r="E12" s="1" t="s">
        <v>147</v>
      </c>
      <c r="F12" s="36">
        <v>91</v>
      </c>
      <c r="G12" s="4" t="s">
        <v>3</v>
      </c>
      <c r="H12" s="12">
        <v>13</v>
      </c>
      <c r="I12" s="56"/>
      <c r="J12" s="57"/>
      <c r="K12" s="57"/>
      <c r="L12" s="57"/>
      <c r="M12" s="57"/>
    </row>
    <row r="13" spans="1:13" x14ac:dyDescent="0.25">
      <c r="A13" s="1">
        <v>154</v>
      </c>
      <c r="B13" s="23" t="s">
        <v>96</v>
      </c>
      <c r="C13" s="4" t="s">
        <v>71</v>
      </c>
      <c r="D13" s="1" t="s">
        <v>41</v>
      </c>
      <c r="E13" s="1" t="s">
        <v>206</v>
      </c>
      <c r="F13" s="17">
        <v>80</v>
      </c>
      <c r="G13" s="4" t="s">
        <v>3</v>
      </c>
      <c r="H13" s="1">
        <v>13</v>
      </c>
      <c r="I13" s="56"/>
      <c r="J13" s="57"/>
      <c r="K13" s="57"/>
      <c r="L13" s="57"/>
      <c r="M13" s="57"/>
    </row>
    <row r="14" spans="1:13" x14ac:dyDescent="0.25">
      <c r="A14" s="1">
        <v>54</v>
      </c>
      <c r="B14" s="23" t="s">
        <v>96</v>
      </c>
      <c r="C14" s="1" t="s">
        <v>5</v>
      </c>
      <c r="D14" s="1" t="s">
        <v>39</v>
      </c>
      <c r="E14" s="7">
        <v>44664</v>
      </c>
      <c r="F14" s="37">
        <v>73</v>
      </c>
      <c r="G14" s="4" t="s">
        <v>3</v>
      </c>
      <c r="H14" s="35">
        <v>24</v>
      </c>
      <c r="I14" s="56"/>
      <c r="J14" s="57"/>
      <c r="K14" s="57"/>
      <c r="L14" s="57"/>
      <c r="M14" s="57"/>
    </row>
    <row r="15" spans="1:13" x14ac:dyDescent="0.25">
      <c r="A15" s="1">
        <v>76</v>
      </c>
      <c r="B15" s="23" t="s">
        <v>96</v>
      </c>
      <c r="C15" s="1" t="s">
        <v>71</v>
      </c>
      <c r="D15" s="1" t="s">
        <v>98</v>
      </c>
      <c r="E15" s="6" t="s">
        <v>126</v>
      </c>
      <c r="F15" s="36">
        <v>85</v>
      </c>
      <c r="G15" s="1" t="s">
        <v>3</v>
      </c>
      <c r="H15" s="1">
        <v>14</v>
      </c>
      <c r="I15" s="56"/>
      <c r="J15" s="57"/>
      <c r="K15" s="57"/>
      <c r="L15" s="57"/>
      <c r="M15" s="57"/>
    </row>
    <row r="16" spans="1:13" x14ac:dyDescent="0.25">
      <c r="A16" s="1">
        <v>77</v>
      </c>
      <c r="B16" s="23" t="s">
        <v>96</v>
      </c>
      <c r="C16" s="1" t="s">
        <v>71</v>
      </c>
      <c r="D16" s="1" t="s">
        <v>6</v>
      </c>
      <c r="E16" s="7">
        <v>44710</v>
      </c>
      <c r="F16" s="36">
        <v>84</v>
      </c>
      <c r="G16" s="1" t="s">
        <v>3</v>
      </c>
      <c r="H16" s="1">
        <v>13</v>
      </c>
      <c r="I16" s="56"/>
      <c r="J16" s="57"/>
      <c r="K16" s="57"/>
      <c r="L16" s="57"/>
      <c r="M16" s="57"/>
    </row>
    <row r="17" spans="1:13" x14ac:dyDescent="0.25">
      <c r="A17" s="1">
        <v>136</v>
      </c>
      <c r="B17" s="23" t="s">
        <v>96</v>
      </c>
      <c r="C17" s="4" t="s">
        <v>71</v>
      </c>
      <c r="D17" s="1" t="s">
        <v>181</v>
      </c>
      <c r="E17" s="1" t="s">
        <v>191</v>
      </c>
      <c r="F17" s="17">
        <v>76</v>
      </c>
      <c r="G17" s="4" t="s">
        <v>3</v>
      </c>
      <c r="H17" s="35">
        <v>20</v>
      </c>
      <c r="I17" s="56"/>
      <c r="J17" s="57"/>
      <c r="K17" s="57"/>
      <c r="L17" s="57"/>
      <c r="M17" s="57"/>
    </row>
    <row r="18" spans="1:13" x14ac:dyDescent="0.25">
      <c r="A18" s="1">
        <v>13</v>
      </c>
      <c r="B18" s="23" t="s">
        <v>29</v>
      </c>
      <c r="C18" s="4" t="s">
        <v>5</v>
      </c>
      <c r="D18" s="4" t="s">
        <v>25</v>
      </c>
      <c r="E18" s="1" t="s">
        <v>30</v>
      </c>
      <c r="F18" s="38">
        <v>74</v>
      </c>
      <c r="G18" s="4" t="s">
        <v>3</v>
      </c>
      <c r="H18" s="39">
        <v>28</v>
      </c>
      <c r="I18" s="56"/>
      <c r="J18" s="57"/>
      <c r="K18" s="57"/>
      <c r="L18" s="57"/>
      <c r="M18" s="57"/>
    </row>
    <row r="19" spans="1:13" x14ac:dyDescent="0.25">
      <c r="A19" s="1">
        <v>44</v>
      </c>
      <c r="B19" s="23" t="s">
        <v>80</v>
      </c>
      <c r="C19" s="1" t="s">
        <v>5</v>
      </c>
      <c r="D19" s="1" t="s">
        <v>41</v>
      </c>
      <c r="E19" s="1" t="s">
        <v>81</v>
      </c>
      <c r="F19" s="37">
        <v>73</v>
      </c>
      <c r="G19" s="4" t="s">
        <v>3</v>
      </c>
      <c r="H19" s="35">
        <v>19</v>
      </c>
      <c r="I19" s="56"/>
      <c r="J19" s="57"/>
      <c r="K19" s="57"/>
      <c r="L19" s="57"/>
      <c r="M19" s="57"/>
    </row>
    <row r="20" spans="1:13" x14ac:dyDescent="0.25">
      <c r="A20" s="1">
        <v>118</v>
      </c>
      <c r="B20" s="23" t="s">
        <v>80</v>
      </c>
      <c r="C20" s="13" t="s">
        <v>5</v>
      </c>
      <c r="D20" s="1" t="s">
        <v>41</v>
      </c>
      <c r="E20" s="1" t="s">
        <v>175</v>
      </c>
      <c r="F20" s="17">
        <v>78</v>
      </c>
      <c r="G20" s="1" t="s">
        <v>3</v>
      </c>
      <c r="H20" s="1">
        <v>20</v>
      </c>
      <c r="I20" s="56"/>
      <c r="J20" s="57"/>
      <c r="K20" s="57"/>
      <c r="L20" s="57"/>
      <c r="M20" s="57"/>
    </row>
    <row r="21" spans="1:13" x14ac:dyDescent="0.25">
      <c r="A21" s="1">
        <v>19</v>
      </c>
      <c r="B21" s="23" t="s">
        <v>38</v>
      </c>
      <c r="C21" s="4" t="s">
        <v>0</v>
      </c>
      <c r="D21" s="3" t="s">
        <v>39</v>
      </c>
      <c r="E21" s="1" t="s">
        <v>40</v>
      </c>
      <c r="F21" s="40">
        <v>87</v>
      </c>
      <c r="G21" s="4" t="s">
        <v>3</v>
      </c>
      <c r="H21" s="39">
        <v>6</v>
      </c>
      <c r="I21" s="56"/>
      <c r="J21" s="57"/>
      <c r="K21" s="57"/>
      <c r="L21" s="57"/>
      <c r="M21" s="57"/>
    </row>
    <row r="22" spans="1:13" x14ac:dyDescent="0.25">
      <c r="A22" s="1">
        <v>24</v>
      </c>
      <c r="B22" s="23" t="s">
        <v>38</v>
      </c>
      <c r="C22" s="4" t="s">
        <v>0</v>
      </c>
      <c r="D22" s="3" t="s">
        <v>41</v>
      </c>
      <c r="E22" s="3" t="s">
        <v>45</v>
      </c>
      <c r="F22" s="40">
        <v>89</v>
      </c>
      <c r="G22" s="4" t="s">
        <v>3</v>
      </c>
      <c r="H22" s="35">
        <v>10</v>
      </c>
      <c r="I22" s="56"/>
      <c r="J22" s="57"/>
      <c r="K22" s="57"/>
      <c r="L22" s="57"/>
      <c r="M22" s="57"/>
    </row>
    <row r="23" spans="1:13" x14ac:dyDescent="0.25">
      <c r="A23" s="1">
        <v>104</v>
      </c>
      <c r="B23" s="23" t="s">
        <v>38</v>
      </c>
      <c r="C23" s="4" t="s">
        <v>0</v>
      </c>
      <c r="D23" s="1" t="s">
        <v>41</v>
      </c>
      <c r="E23" s="1" t="s">
        <v>155</v>
      </c>
      <c r="F23" s="17">
        <v>86</v>
      </c>
      <c r="G23" s="4" t="s">
        <v>3</v>
      </c>
      <c r="H23" s="1">
        <v>11</v>
      </c>
      <c r="I23" s="56"/>
      <c r="J23" s="57"/>
      <c r="K23" s="57"/>
      <c r="L23" s="57"/>
      <c r="M23" s="57"/>
    </row>
    <row r="24" spans="1:13" x14ac:dyDescent="0.25">
      <c r="A24" s="1">
        <v>110</v>
      </c>
      <c r="B24" s="23" t="s">
        <v>38</v>
      </c>
      <c r="C24" s="4" t="s">
        <v>0</v>
      </c>
      <c r="D24" s="3" t="s">
        <v>133</v>
      </c>
      <c r="E24" s="1" t="s">
        <v>164</v>
      </c>
      <c r="F24" s="17">
        <v>91</v>
      </c>
      <c r="G24" s="1" t="s">
        <v>3</v>
      </c>
      <c r="H24" s="1">
        <v>7</v>
      </c>
      <c r="I24" s="56"/>
      <c r="J24" s="57"/>
      <c r="K24" s="57"/>
      <c r="L24" s="57"/>
      <c r="M24" s="57"/>
    </row>
    <row r="25" spans="1:13" x14ac:dyDescent="0.25">
      <c r="A25" s="1">
        <v>166</v>
      </c>
      <c r="B25" s="23" t="s">
        <v>100</v>
      </c>
      <c r="C25" s="1" t="s">
        <v>57</v>
      </c>
      <c r="D25" s="1" t="s">
        <v>41</v>
      </c>
      <c r="E25" s="6" t="s">
        <v>221</v>
      </c>
      <c r="F25" s="17">
        <v>78</v>
      </c>
      <c r="G25" s="6" t="s">
        <v>22</v>
      </c>
      <c r="H25" s="1">
        <v>25</v>
      </c>
      <c r="I25" s="56"/>
      <c r="J25" s="57"/>
      <c r="K25" s="57"/>
      <c r="L25" s="57"/>
      <c r="M25" s="57"/>
    </row>
    <row r="26" spans="1:13" x14ac:dyDescent="0.25">
      <c r="A26" s="1">
        <v>56</v>
      </c>
      <c r="B26" s="23" t="s">
        <v>100</v>
      </c>
      <c r="C26" s="1" t="s">
        <v>57</v>
      </c>
      <c r="D26" s="3" t="s">
        <v>47</v>
      </c>
      <c r="E26" s="3" t="s">
        <v>101</v>
      </c>
      <c r="F26" s="36">
        <v>86</v>
      </c>
      <c r="G26" s="3" t="s">
        <v>22</v>
      </c>
      <c r="H26" s="3">
        <v>23</v>
      </c>
      <c r="I26" s="56"/>
      <c r="J26" s="57"/>
      <c r="K26" s="57"/>
      <c r="L26" s="57"/>
      <c r="M26" s="57"/>
    </row>
    <row r="27" spans="1:13" x14ac:dyDescent="0.25">
      <c r="A27" s="1">
        <v>31</v>
      </c>
      <c r="B27" s="23" t="s">
        <v>179</v>
      </c>
      <c r="C27" s="1" t="s">
        <v>0</v>
      </c>
      <c r="D27" s="1" t="s">
        <v>39</v>
      </c>
      <c r="E27" s="1" t="s">
        <v>60</v>
      </c>
      <c r="F27" s="36">
        <v>84</v>
      </c>
      <c r="G27" s="4" t="s">
        <v>3</v>
      </c>
      <c r="H27" s="35">
        <v>8</v>
      </c>
      <c r="I27" s="56"/>
      <c r="J27" s="57"/>
      <c r="K27" s="57"/>
      <c r="L27" s="57"/>
      <c r="M27" s="57"/>
    </row>
    <row r="28" spans="1:13" x14ac:dyDescent="0.25">
      <c r="A28" s="26">
        <v>160</v>
      </c>
      <c r="B28" s="27" t="s">
        <v>212</v>
      </c>
      <c r="C28" s="41" t="s">
        <v>5</v>
      </c>
      <c r="D28" s="26" t="s">
        <v>98</v>
      </c>
      <c r="E28" s="26" t="s">
        <v>213</v>
      </c>
      <c r="F28" s="17">
        <v>79</v>
      </c>
      <c r="G28" s="41" t="s">
        <v>3</v>
      </c>
      <c r="H28" s="26">
        <v>39</v>
      </c>
      <c r="I28" s="56"/>
      <c r="J28" s="57"/>
      <c r="K28" s="57"/>
      <c r="L28" s="57"/>
      <c r="M28" s="57"/>
    </row>
    <row r="29" spans="1:13" x14ac:dyDescent="0.25">
      <c r="A29" s="26">
        <v>72</v>
      </c>
      <c r="B29" s="27" t="s">
        <v>212</v>
      </c>
      <c r="C29" s="26" t="s">
        <v>5</v>
      </c>
      <c r="D29" s="26" t="s">
        <v>98</v>
      </c>
      <c r="E29" s="28" t="s">
        <v>120</v>
      </c>
      <c r="F29" s="36">
        <v>78</v>
      </c>
      <c r="G29" s="26" t="s">
        <v>3</v>
      </c>
      <c r="H29" s="26">
        <v>32</v>
      </c>
      <c r="I29" s="56"/>
      <c r="J29" s="57"/>
      <c r="K29" s="57"/>
      <c r="L29" s="57"/>
      <c r="M29" s="57"/>
    </row>
    <row r="30" spans="1:13" x14ac:dyDescent="0.25">
      <c r="A30" s="1">
        <v>113</v>
      </c>
      <c r="B30" s="24" t="s">
        <v>34</v>
      </c>
      <c r="C30" s="13" t="s">
        <v>5</v>
      </c>
      <c r="D30" s="3" t="s">
        <v>133</v>
      </c>
      <c r="E30" s="1" t="s">
        <v>169</v>
      </c>
      <c r="F30" s="2">
        <v>75</v>
      </c>
      <c r="G30" s="1" t="s">
        <v>3</v>
      </c>
      <c r="H30" s="1">
        <v>30</v>
      </c>
      <c r="I30" s="56"/>
      <c r="J30" s="57"/>
      <c r="K30" s="57"/>
      <c r="L30" s="57"/>
      <c r="M30" s="57"/>
    </row>
    <row r="31" spans="1:13" x14ac:dyDescent="0.25">
      <c r="A31" s="1">
        <v>55</v>
      </c>
      <c r="B31" s="23" t="s">
        <v>97</v>
      </c>
      <c r="C31" s="1" t="s">
        <v>5</v>
      </c>
      <c r="D31" s="1" t="s">
        <v>98</v>
      </c>
      <c r="E31" s="3" t="s">
        <v>99</v>
      </c>
      <c r="F31" s="37">
        <v>69</v>
      </c>
      <c r="G31" s="4" t="s">
        <v>88</v>
      </c>
      <c r="H31" s="42">
        <v>31</v>
      </c>
      <c r="I31" s="56"/>
      <c r="J31" s="57"/>
      <c r="K31" s="57"/>
      <c r="L31" s="57"/>
      <c r="M31" s="57"/>
    </row>
    <row r="32" spans="1:13" x14ac:dyDescent="0.25">
      <c r="A32" s="1">
        <v>135</v>
      </c>
      <c r="B32" s="23" t="s">
        <v>97</v>
      </c>
      <c r="C32" s="4" t="s">
        <v>5</v>
      </c>
      <c r="D32" s="1" t="s">
        <v>161</v>
      </c>
      <c r="E32" s="1" t="s">
        <v>190</v>
      </c>
      <c r="F32" s="17">
        <v>77</v>
      </c>
      <c r="G32" s="4" t="s">
        <v>3</v>
      </c>
      <c r="H32" s="35">
        <v>24</v>
      </c>
      <c r="I32" s="56"/>
      <c r="J32" s="57"/>
      <c r="K32" s="57"/>
      <c r="L32" s="57"/>
      <c r="M32" s="57"/>
    </row>
    <row r="33" spans="1:13" x14ac:dyDescent="0.25">
      <c r="A33" s="1">
        <v>157</v>
      </c>
      <c r="B33" s="23" t="s">
        <v>23</v>
      </c>
      <c r="C33" s="1" t="s">
        <v>24</v>
      </c>
      <c r="D33" s="1" t="s">
        <v>39</v>
      </c>
      <c r="E33" s="1" t="s">
        <v>209</v>
      </c>
      <c r="F33" s="2">
        <v>74</v>
      </c>
      <c r="G33" s="4" t="s">
        <v>3</v>
      </c>
      <c r="H33" s="1">
        <v>20</v>
      </c>
      <c r="I33" s="56"/>
      <c r="J33" s="57"/>
      <c r="K33" s="57"/>
      <c r="L33" s="57"/>
      <c r="M33" s="57"/>
    </row>
    <row r="34" spans="1:13" x14ac:dyDescent="0.25">
      <c r="A34" s="1">
        <v>11</v>
      </c>
      <c r="B34" s="23" t="s">
        <v>23</v>
      </c>
      <c r="C34" s="4" t="s">
        <v>24</v>
      </c>
      <c r="D34" s="4" t="s">
        <v>25</v>
      </c>
      <c r="E34" s="1" t="s">
        <v>26</v>
      </c>
      <c r="F34" s="38">
        <v>74</v>
      </c>
      <c r="G34" s="4" t="s">
        <v>3</v>
      </c>
      <c r="H34" s="39">
        <v>35</v>
      </c>
      <c r="I34" s="56"/>
      <c r="J34" s="57"/>
      <c r="K34" s="57"/>
      <c r="L34" s="57"/>
      <c r="M34" s="57"/>
    </row>
    <row r="35" spans="1:13" x14ac:dyDescent="0.25">
      <c r="A35" s="1">
        <v>78</v>
      </c>
      <c r="B35" s="23" t="s">
        <v>23</v>
      </c>
      <c r="C35" s="1" t="s">
        <v>24</v>
      </c>
      <c r="D35" s="1" t="s">
        <v>6</v>
      </c>
      <c r="E35" s="1" t="s">
        <v>127</v>
      </c>
      <c r="F35" s="37">
        <v>75</v>
      </c>
      <c r="G35" s="1" t="s">
        <v>3</v>
      </c>
      <c r="H35" s="1">
        <v>20</v>
      </c>
      <c r="I35" s="56"/>
      <c r="J35" s="57"/>
      <c r="K35" s="57"/>
      <c r="L35" s="57"/>
      <c r="M35" s="57"/>
    </row>
    <row r="36" spans="1:13" x14ac:dyDescent="0.25">
      <c r="A36" s="1">
        <v>97</v>
      </c>
      <c r="B36" s="23" t="s">
        <v>23</v>
      </c>
      <c r="C36" s="1" t="s">
        <v>24</v>
      </c>
      <c r="D36" s="3" t="s">
        <v>98</v>
      </c>
      <c r="E36" s="3" t="s">
        <v>148</v>
      </c>
      <c r="F36" s="37">
        <v>71</v>
      </c>
      <c r="G36" s="4" t="s">
        <v>3</v>
      </c>
      <c r="H36" s="1">
        <v>18</v>
      </c>
      <c r="I36" s="56"/>
      <c r="J36" s="57"/>
      <c r="K36" s="57"/>
      <c r="L36" s="57"/>
      <c r="M36" s="57"/>
    </row>
    <row r="37" spans="1:13" x14ac:dyDescent="0.25">
      <c r="A37" s="1">
        <v>137</v>
      </c>
      <c r="B37" s="23" t="s">
        <v>23</v>
      </c>
      <c r="C37" s="1" t="s">
        <v>24</v>
      </c>
      <c r="D37" s="1" t="s">
        <v>6</v>
      </c>
      <c r="E37" s="1" t="s">
        <v>192</v>
      </c>
      <c r="F37" s="17">
        <v>79</v>
      </c>
      <c r="G37" s="4" t="s">
        <v>3</v>
      </c>
      <c r="H37" s="35">
        <v>24</v>
      </c>
      <c r="I37" s="56"/>
      <c r="J37" s="57"/>
      <c r="K37" s="57"/>
      <c r="L37" s="57"/>
      <c r="M37" s="57"/>
    </row>
    <row r="38" spans="1:13" x14ac:dyDescent="0.25">
      <c r="A38" s="1">
        <v>82</v>
      </c>
      <c r="B38" s="23" t="s">
        <v>219</v>
      </c>
      <c r="C38" s="1" t="s">
        <v>24</v>
      </c>
      <c r="D38" s="3" t="s">
        <v>133</v>
      </c>
      <c r="E38" s="7">
        <v>44728</v>
      </c>
      <c r="F38" s="36">
        <v>85</v>
      </c>
      <c r="G38" s="1" t="s">
        <v>3</v>
      </c>
      <c r="H38" s="3">
        <v>10</v>
      </c>
      <c r="I38" s="56"/>
      <c r="J38" s="57"/>
      <c r="K38" s="57"/>
      <c r="L38" s="57"/>
      <c r="M38" s="57"/>
    </row>
    <row r="39" spans="1:13" x14ac:dyDescent="0.25">
      <c r="A39" s="1">
        <v>165</v>
      </c>
      <c r="B39" s="23" t="s">
        <v>219</v>
      </c>
      <c r="C39" s="1" t="s">
        <v>24</v>
      </c>
      <c r="D39" s="1" t="s">
        <v>181</v>
      </c>
      <c r="E39" s="1" t="s">
        <v>220</v>
      </c>
      <c r="F39" s="17">
        <v>80</v>
      </c>
      <c r="G39" s="4" t="s">
        <v>3</v>
      </c>
      <c r="H39" s="1">
        <v>11</v>
      </c>
      <c r="I39" s="56"/>
      <c r="J39" s="57"/>
      <c r="K39" s="57"/>
      <c r="L39" s="57"/>
      <c r="M39" s="57"/>
    </row>
    <row r="40" spans="1:13" x14ac:dyDescent="0.25">
      <c r="A40" s="1">
        <v>161</v>
      </c>
      <c r="B40" s="23" t="s">
        <v>135</v>
      </c>
      <c r="C40" s="4" t="s">
        <v>71</v>
      </c>
      <c r="D40" s="1" t="s">
        <v>98</v>
      </c>
      <c r="E40" s="1" t="s">
        <v>214</v>
      </c>
      <c r="F40" s="17">
        <v>91</v>
      </c>
      <c r="G40" s="4" t="s">
        <v>3</v>
      </c>
      <c r="H40" s="1">
        <v>10</v>
      </c>
      <c r="I40" s="56"/>
      <c r="J40" s="57"/>
      <c r="K40" s="57"/>
      <c r="L40" s="57"/>
      <c r="M40" s="57"/>
    </row>
    <row r="41" spans="1:13" x14ac:dyDescent="0.25">
      <c r="A41" s="3">
        <v>171</v>
      </c>
      <c r="B41" s="23" t="s">
        <v>135</v>
      </c>
      <c r="C41" s="1" t="s">
        <v>57</v>
      </c>
      <c r="D41" s="1" t="s">
        <v>50</v>
      </c>
      <c r="E41" s="1" t="s">
        <v>225</v>
      </c>
      <c r="F41" s="17">
        <v>96</v>
      </c>
      <c r="G41" s="4" t="s">
        <v>3</v>
      </c>
      <c r="H41" s="1">
        <v>10</v>
      </c>
      <c r="I41" s="56"/>
      <c r="J41" s="57"/>
      <c r="K41" s="57"/>
      <c r="L41" s="57"/>
      <c r="M41" s="57"/>
    </row>
    <row r="42" spans="1:13" x14ac:dyDescent="0.25">
      <c r="A42" s="1">
        <v>85</v>
      </c>
      <c r="B42" s="23" t="s">
        <v>135</v>
      </c>
      <c r="C42" s="1" t="s">
        <v>57</v>
      </c>
      <c r="D42" s="1" t="s">
        <v>47</v>
      </c>
      <c r="E42" s="1" t="s">
        <v>136</v>
      </c>
      <c r="F42" s="36">
        <v>96</v>
      </c>
      <c r="G42" s="1" t="s">
        <v>3</v>
      </c>
      <c r="H42" s="1">
        <v>11</v>
      </c>
      <c r="I42" s="56"/>
      <c r="J42" s="57"/>
      <c r="K42" s="57"/>
      <c r="L42" s="57"/>
      <c r="M42" s="57"/>
    </row>
    <row r="43" spans="1:13" x14ac:dyDescent="0.25">
      <c r="A43" s="1">
        <v>107</v>
      </c>
      <c r="B43" s="23" t="s">
        <v>135</v>
      </c>
      <c r="C43" s="1" t="s">
        <v>158</v>
      </c>
      <c r="D43" s="1" t="s">
        <v>47</v>
      </c>
      <c r="E43" s="1" t="s">
        <v>160</v>
      </c>
      <c r="F43" s="17">
        <v>95</v>
      </c>
      <c r="G43" s="1" t="s">
        <v>3</v>
      </c>
      <c r="H43" s="1">
        <v>9</v>
      </c>
      <c r="I43" s="56"/>
      <c r="J43" s="57"/>
      <c r="K43" s="57"/>
      <c r="L43" s="57"/>
      <c r="M43" s="57"/>
    </row>
    <row r="44" spans="1:13" x14ac:dyDescent="0.25">
      <c r="A44" s="1">
        <v>164</v>
      </c>
      <c r="B44" s="23" t="s">
        <v>218</v>
      </c>
      <c r="C44" s="1" t="s">
        <v>57</v>
      </c>
      <c r="D44" s="1" t="s">
        <v>200</v>
      </c>
      <c r="E44" s="7">
        <v>44905</v>
      </c>
      <c r="F44" s="17">
        <v>99</v>
      </c>
      <c r="G44" s="4" t="s">
        <v>3</v>
      </c>
      <c r="H44" s="1">
        <v>5</v>
      </c>
      <c r="I44" s="56"/>
      <c r="J44" s="57"/>
      <c r="K44" s="57"/>
      <c r="L44" s="57"/>
      <c r="M44" s="57"/>
    </row>
    <row r="45" spans="1:13" x14ac:dyDescent="0.25">
      <c r="A45" s="1">
        <v>168</v>
      </c>
      <c r="B45" s="23" t="s">
        <v>218</v>
      </c>
      <c r="C45" s="1" t="s">
        <v>57</v>
      </c>
      <c r="D45" s="1" t="s">
        <v>41</v>
      </c>
      <c r="E45" s="7">
        <v>44916</v>
      </c>
      <c r="F45" s="17">
        <v>96</v>
      </c>
      <c r="G45" s="4" t="s">
        <v>3</v>
      </c>
      <c r="H45" s="1">
        <v>8</v>
      </c>
      <c r="I45" s="56"/>
      <c r="J45" s="57"/>
      <c r="K45" s="57"/>
      <c r="L45" s="57"/>
      <c r="M45" s="57"/>
    </row>
    <row r="46" spans="1:13" x14ac:dyDescent="0.25">
      <c r="A46" s="1">
        <v>114</v>
      </c>
      <c r="B46" s="23" t="s">
        <v>170</v>
      </c>
      <c r="C46" s="13" t="s">
        <v>5</v>
      </c>
      <c r="D46" s="3" t="s">
        <v>133</v>
      </c>
      <c r="E46" s="1" t="s">
        <v>171</v>
      </c>
      <c r="F46" s="17">
        <v>80</v>
      </c>
      <c r="G46" s="1" t="s">
        <v>3</v>
      </c>
      <c r="H46" s="1">
        <v>10</v>
      </c>
      <c r="I46" s="56"/>
      <c r="J46" s="57"/>
      <c r="K46" s="57"/>
      <c r="L46" s="57"/>
      <c r="M46" s="57"/>
    </row>
    <row r="47" spans="1:13" x14ac:dyDescent="0.25">
      <c r="A47" s="1">
        <v>153</v>
      </c>
      <c r="B47" s="23" t="s">
        <v>118</v>
      </c>
      <c r="C47" s="4" t="s">
        <v>71</v>
      </c>
      <c r="D47" s="1" t="s">
        <v>39</v>
      </c>
      <c r="E47" s="7">
        <v>44876</v>
      </c>
      <c r="F47" s="2">
        <v>72</v>
      </c>
      <c r="G47" s="4" t="s">
        <v>3</v>
      </c>
      <c r="H47" s="1">
        <v>16</v>
      </c>
      <c r="I47" s="56"/>
      <c r="J47" s="57"/>
      <c r="K47" s="57"/>
      <c r="L47" s="57"/>
      <c r="M47" s="57"/>
    </row>
    <row r="48" spans="1:13" x14ac:dyDescent="0.25">
      <c r="A48" s="1">
        <v>155</v>
      </c>
      <c r="B48" s="23" t="s">
        <v>118</v>
      </c>
      <c r="C48" s="4" t="s">
        <v>71</v>
      </c>
      <c r="D48" s="1" t="s">
        <v>39</v>
      </c>
      <c r="E48" s="7" t="s">
        <v>207</v>
      </c>
      <c r="F48" s="2">
        <v>70</v>
      </c>
      <c r="G48" s="4" t="s">
        <v>3</v>
      </c>
      <c r="H48" s="1">
        <v>16</v>
      </c>
      <c r="I48" s="56"/>
      <c r="J48" s="57"/>
      <c r="K48" s="57"/>
      <c r="L48" s="57"/>
      <c r="M48" s="57"/>
    </row>
    <row r="49" spans="1:13" x14ac:dyDescent="0.25">
      <c r="A49" s="1">
        <v>70</v>
      </c>
      <c r="B49" s="23" t="s">
        <v>118</v>
      </c>
      <c r="C49" s="8" t="s">
        <v>24</v>
      </c>
      <c r="D49" s="3" t="s">
        <v>12</v>
      </c>
      <c r="E49" s="8" t="s">
        <v>119</v>
      </c>
      <c r="F49" s="37">
        <v>70</v>
      </c>
      <c r="G49" s="3" t="s">
        <v>3</v>
      </c>
      <c r="H49" s="1">
        <v>27</v>
      </c>
      <c r="I49" s="56"/>
      <c r="J49" s="57"/>
      <c r="K49" s="57"/>
      <c r="L49" s="57"/>
      <c r="M49" s="57"/>
    </row>
    <row r="50" spans="1:13" x14ac:dyDescent="0.25">
      <c r="A50" s="1">
        <v>90</v>
      </c>
      <c r="B50" s="23" t="s">
        <v>118</v>
      </c>
      <c r="C50" s="1" t="s">
        <v>5</v>
      </c>
      <c r="D50" s="1" t="s">
        <v>47</v>
      </c>
      <c r="E50" s="1" t="s">
        <v>143</v>
      </c>
      <c r="F50" s="36">
        <v>93</v>
      </c>
      <c r="G50" s="1" t="s">
        <v>3</v>
      </c>
      <c r="H50" s="1">
        <v>12</v>
      </c>
      <c r="I50" s="56"/>
      <c r="J50" s="57"/>
      <c r="K50" s="57"/>
      <c r="L50" s="57"/>
      <c r="M50" s="57"/>
    </row>
    <row r="51" spans="1:13" x14ac:dyDescent="0.25">
      <c r="A51" s="1">
        <v>69</v>
      </c>
      <c r="B51" s="23" t="s">
        <v>118</v>
      </c>
      <c r="C51" s="1" t="s">
        <v>71</v>
      </c>
      <c r="D51" s="3" t="s">
        <v>12</v>
      </c>
      <c r="E51" s="8" t="s">
        <v>117</v>
      </c>
      <c r="F51" s="36">
        <v>77</v>
      </c>
      <c r="G51" s="3" t="s">
        <v>3</v>
      </c>
      <c r="H51" s="1">
        <v>15</v>
      </c>
      <c r="I51" s="56"/>
      <c r="J51" s="57"/>
      <c r="K51" s="57"/>
      <c r="L51" s="57"/>
      <c r="M51" s="57"/>
    </row>
    <row r="52" spans="1:13" x14ac:dyDescent="0.25">
      <c r="A52" s="1">
        <v>67</v>
      </c>
      <c r="B52" s="23" t="s">
        <v>118</v>
      </c>
      <c r="C52" s="1" t="s">
        <v>71</v>
      </c>
      <c r="D52" s="3" t="s">
        <v>12</v>
      </c>
      <c r="E52" s="8" t="s">
        <v>114</v>
      </c>
      <c r="F52" s="36">
        <v>82</v>
      </c>
      <c r="G52" s="3" t="s">
        <v>3</v>
      </c>
      <c r="H52" s="1">
        <v>16</v>
      </c>
      <c r="I52" s="56"/>
      <c r="J52" s="57"/>
      <c r="K52" s="57"/>
      <c r="L52" s="57"/>
      <c r="M52" s="57"/>
    </row>
    <row r="53" spans="1:13" x14ac:dyDescent="0.25">
      <c r="A53" s="3">
        <v>169</v>
      </c>
      <c r="B53" s="23" t="s">
        <v>157</v>
      </c>
      <c r="C53" s="1" t="s">
        <v>158</v>
      </c>
      <c r="D53" s="1" t="s">
        <v>50</v>
      </c>
      <c r="E53" s="1" t="s">
        <v>223</v>
      </c>
      <c r="F53" s="17">
        <v>82</v>
      </c>
      <c r="G53" s="4" t="s">
        <v>3</v>
      </c>
      <c r="H53" s="1">
        <v>20</v>
      </c>
      <c r="I53" s="56"/>
      <c r="J53" s="57"/>
      <c r="K53" s="57"/>
      <c r="L53" s="57"/>
      <c r="M53" s="57"/>
    </row>
    <row r="54" spans="1:13" x14ac:dyDescent="0.25">
      <c r="A54" s="1">
        <v>106</v>
      </c>
      <c r="B54" s="23" t="s">
        <v>157</v>
      </c>
      <c r="C54" s="1" t="s">
        <v>158</v>
      </c>
      <c r="D54" s="1" t="s">
        <v>47</v>
      </c>
      <c r="E54" s="1" t="s">
        <v>159</v>
      </c>
      <c r="F54" s="17">
        <v>88</v>
      </c>
      <c r="G54" s="1" t="s">
        <v>3</v>
      </c>
      <c r="H54" s="1">
        <v>9</v>
      </c>
      <c r="I54" s="56"/>
      <c r="J54" s="57"/>
      <c r="K54" s="57"/>
      <c r="L54" s="57"/>
      <c r="M54" s="57"/>
    </row>
    <row r="55" spans="1:13" x14ac:dyDescent="0.25">
      <c r="A55" s="1">
        <v>3</v>
      </c>
      <c r="B55" s="23" t="s">
        <v>8</v>
      </c>
      <c r="C55" s="1" t="s">
        <v>5</v>
      </c>
      <c r="D55" s="1" t="s">
        <v>1</v>
      </c>
      <c r="E55" s="4" t="s">
        <v>9</v>
      </c>
      <c r="F55" s="2">
        <v>74</v>
      </c>
      <c r="G55" s="43" t="s">
        <v>3</v>
      </c>
      <c r="H55" s="1">
        <v>32</v>
      </c>
      <c r="I55" s="56"/>
      <c r="J55" s="57"/>
      <c r="K55" s="57"/>
      <c r="L55" s="57"/>
      <c r="M55" s="57"/>
    </row>
    <row r="56" spans="1:13" x14ac:dyDescent="0.25">
      <c r="A56" s="1">
        <v>26</v>
      </c>
      <c r="B56" s="23" t="s">
        <v>8</v>
      </c>
      <c r="C56" s="1" t="s">
        <v>5</v>
      </c>
      <c r="D56" s="1" t="s">
        <v>50</v>
      </c>
      <c r="E56" s="1" t="s">
        <v>52</v>
      </c>
      <c r="F56" s="36">
        <v>77</v>
      </c>
      <c r="G56" s="4" t="s">
        <v>3</v>
      </c>
      <c r="H56" s="35">
        <v>24</v>
      </c>
      <c r="I56" s="56"/>
      <c r="J56" s="57"/>
      <c r="K56" s="57"/>
      <c r="L56" s="57"/>
      <c r="M56" s="57"/>
    </row>
    <row r="57" spans="1:13" x14ac:dyDescent="0.25">
      <c r="A57" s="1">
        <v>83</v>
      </c>
      <c r="B57" s="23" t="s">
        <v>8</v>
      </c>
      <c r="C57" s="1" t="s">
        <v>5</v>
      </c>
      <c r="D57" s="3" t="s">
        <v>50</v>
      </c>
      <c r="E57" s="8" t="s">
        <v>134</v>
      </c>
      <c r="F57" s="36">
        <v>76</v>
      </c>
      <c r="G57" s="1" t="s">
        <v>3</v>
      </c>
      <c r="H57" s="1">
        <v>31</v>
      </c>
      <c r="I57" s="56"/>
      <c r="J57" s="57"/>
      <c r="K57" s="57"/>
      <c r="L57" s="57"/>
      <c r="M57" s="57"/>
    </row>
    <row r="58" spans="1:13" x14ac:dyDescent="0.25">
      <c r="A58" s="1">
        <v>101</v>
      </c>
      <c r="B58" s="23" t="s">
        <v>8</v>
      </c>
      <c r="C58" s="13" t="s">
        <v>5</v>
      </c>
      <c r="D58" s="3" t="s">
        <v>12</v>
      </c>
      <c r="E58" s="14" t="s">
        <v>152</v>
      </c>
      <c r="F58" s="37">
        <v>60</v>
      </c>
      <c r="G58" s="1" t="s">
        <v>3</v>
      </c>
      <c r="H58" s="1">
        <v>52</v>
      </c>
      <c r="I58" s="56"/>
      <c r="J58" s="57"/>
      <c r="K58" s="57"/>
      <c r="L58" s="57"/>
      <c r="M58" s="57"/>
    </row>
    <row r="59" spans="1:13" x14ac:dyDescent="0.25">
      <c r="A59" s="1">
        <v>89</v>
      </c>
      <c r="B59" s="23" t="s">
        <v>49</v>
      </c>
      <c r="C59" s="1" t="s">
        <v>0</v>
      </c>
      <c r="D59" s="1" t="s">
        <v>50</v>
      </c>
      <c r="E59" s="7">
        <v>44741</v>
      </c>
      <c r="F59" s="36" t="s">
        <v>142</v>
      </c>
      <c r="G59" s="1" t="s">
        <v>3</v>
      </c>
      <c r="H59" s="1">
        <v>6</v>
      </c>
      <c r="I59" s="56"/>
      <c r="J59" s="57"/>
      <c r="K59" s="57"/>
      <c r="L59" s="57"/>
      <c r="M59" s="57"/>
    </row>
    <row r="60" spans="1:13" x14ac:dyDescent="0.25">
      <c r="A60" s="1">
        <v>163</v>
      </c>
      <c r="B60" s="23" t="s">
        <v>96</v>
      </c>
      <c r="C60" s="4" t="s">
        <v>71</v>
      </c>
      <c r="D60" s="1" t="s">
        <v>6</v>
      </c>
      <c r="E60" s="1" t="s">
        <v>217</v>
      </c>
      <c r="F60" s="17">
        <v>83</v>
      </c>
      <c r="G60" s="4" t="s">
        <v>3</v>
      </c>
      <c r="H60" s="1">
        <v>18</v>
      </c>
      <c r="I60" s="56"/>
      <c r="J60" s="57"/>
      <c r="K60" s="57"/>
      <c r="L60" s="57"/>
      <c r="M60" s="57"/>
    </row>
    <row r="61" spans="1:13" x14ac:dyDescent="0.25">
      <c r="A61" s="1">
        <v>28</v>
      </c>
      <c r="B61" s="23" t="s">
        <v>54</v>
      </c>
      <c r="C61" s="1" t="s">
        <v>5</v>
      </c>
      <c r="D61" s="1" t="s">
        <v>47</v>
      </c>
      <c r="E61" s="1" t="s">
        <v>55</v>
      </c>
      <c r="F61" s="36">
        <v>89</v>
      </c>
      <c r="G61" s="4" t="s">
        <v>3</v>
      </c>
      <c r="H61" s="35">
        <v>12</v>
      </c>
      <c r="I61" s="56"/>
      <c r="J61" s="57"/>
      <c r="K61" s="57"/>
      <c r="L61" s="57"/>
      <c r="M61" s="57"/>
    </row>
    <row r="62" spans="1:13" x14ac:dyDescent="0.25">
      <c r="A62" s="1">
        <v>115</v>
      </c>
      <c r="B62" s="23" t="s">
        <v>54</v>
      </c>
      <c r="C62" s="13" t="s">
        <v>5</v>
      </c>
      <c r="D62" s="3" t="s">
        <v>133</v>
      </c>
      <c r="E62" s="1" t="s">
        <v>172</v>
      </c>
      <c r="F62" s="17">
        <v>86</v>
      </c>
      <c r="G62" s="1" t="s">
        <v>3</v>
      </c>
      <c r="H62" s="1">
        <v>11</v>
      </c>
      <c r="I62" s="56"/>
      <c r="J62" s="57"/>
      <c r="K62" s="57"/>
      <c r="L62" s="57"/>
      <c r="M62" s="57"/>
    </row>
    <row r="63" spans="1:13" x14ac:dyDescent="0.25">
      <c r="A63" s="1">
        <v>120</v>
      </c>
      <c r="B63" s="23" t="s">
        <v>173</v>
      </c>
      <c r="C63" s="4" t="s">
        <v>0</v>
      </c>
      <c r="D63" s="1" t="s">
        <v>47</v>
      </c>
      <c r="E63" s="1" t="s">
        <v>175</v>
      </c>
      <c r="F63" s="17">
        <v>93</v>
      </c>
      <c r="G63" s="1" t="s">
        <v>3</v>
      </c>
      <c r="H63" s="1">
        <v>12</v>
      </c>
      <c r="I63" s="56"/>
      <c r="J63" s="57"/>
      <c r="K63" s="57"/>
      <c r="L63" s="57"/>
      <c r="M63" s="57"/>
    </row>
    <row r="64" spans="1:13" x14ac:dyDescent="0.25">
      <c r="A64" s="3">
        <v>170</v>
      </c>
      <c r="B64" s="23" t="s">
        <v>107</v>
      </c>
      <c r="C64" s="1" t="s">
        <v>57</v>
      </c>
      <c r="D64" s="1" t="s">
        <v>50</v>
      </c>
      <c r="E64" s="1" t="s">
        <v>224</v>
      </c>
      <c r="F64" s="17">
        <v>91</v>
      </c>
      <c r="G64" s="4" t="s">
        <v>3</v>
      </c>
      <c r="H64" s="1">
        <v>9</v>
      </c>
      <c r="I64" s="56"/>
      <c r="J64" s="57"/>
      <c r="K64" s="57"/>
      <c r="L64" s="57"/>
      <c r="M64" s="57"/>
    </row>
    <row r="65" spans="1:13" x14ac:dyDescent="0.25">
      <c r="A65" s="1">
        <v>61</v>
      </c>
      <c r="B65" s="23" t="s">
        <v>107</v>
      </c>
      <c r="C65" s="1" t="s">
        <v>57</v>
      </c>
      <c r="D65" s="3" t="s">
        <v>6</v>
      </c>
      <c r="E65" s="8" t="s">
        <v>108</v>
      </c>
      <c r="F65" s="36">
        <v>96</v>
      </c>
      <c r="G65" s="3" t="s">
        <v>3</v>
      </c>
      <c r="H65" s="3">
        <v>7</v>
      </c>
      <c r="I65" s="56"/>
      <c r="J65" s="57"/>
      <c r="K65" s="57"/>
      <c r="L65" s="57"/>
      <c r="M65" s="57"/>
    </row>
    <row r="66" spans="1:13" x14ac:dyDescent="0.25">
      <c r="A66" s="1">
        <v>159</v>
      </c>
      <c r="B66" s="23" t="s">
        <v>128</v>
      </c>
      <c r="C66" s="4" t="s">
        <v>5</v>
      </c>
      <c r="D66" s="1" t="s">
        <v>200</v>
      </c>
      <c r="E66" s="1" t="s">
        <v>211</v>
      </c>
      <c r="F66" s="2">
        <v>68</v>
      </c>
      <c r="G66" s="4" t="s">
        <v>3</v>
      </c>
      <c r="H66" s="1">
        <v>30</v>
      </c>
      <c r="I66" s="56"/>
      <c r="J66" s="57"/>
      <c r="K66" s="57"/>
      <c r="L66" s="57"/>
      <c r="M66" s="57"/>
    </row>
    <row r="67" spans="1:13" x14ac:dyDescent="0.25">
      <c r="A67" s="1">
        <v>1</v>
      </c>
      <c r="B67" s="23" t="s">
        <v>128</v>
      </c>
      <c r="C67" s="43" t="s">
        <v>0</v>
      </c>
      <c r="D67" s="1" t="s">
        <v>1</v>
      </c>
      <c r="E67" s="4" t="s">
        <v>2</v>
      </c>
      <c r="F67" s="40">
        <v>86</v>
      </c>
      <c r="G67" s="43" t="s">
        <v>3</v>
      </c>
      <c r="H67" s="39">
        <v>25</v>
      </c>
      <c r="I67" s="56"/>
      <c r="J67" s="57"/>
      <c r="K67" s="57"/>
      <c r="L67" s="57"/>
      <c r="M67" s="57"/>
    </row>
    <row r="68" spans="1:13" x14ac:dyDescent="0.25">
      <c r="A68" s="1">
        <v>4</v>
      </c>
      <c r="B68" s="23" t="s">
        <v>128</v>
      </c>
      <c r="C68" s="43" t="s">
        <v>0</v>
      </c>
      <c r="D68" s="1" t="s">
        <v>6</v>
      </c>
      <c r="E68" s="1" t="s">
        <v>10</v>
      </c>
      <c r="F68" s="34">
        <v>84</v>
      </c>
      <c r="G68" s="4" t="s">
        <v>3</v>
      </c>
      <c r="H68" s="35">
        <v>18</v>
      </c>
      <c r="I68" s="56"/>
      <c r="J68" s="57"/>
      <c r="K68" s="57"/>
      <c r="L68" s="57"/>
      <c r="M68" s="57"/>
    </row>
    <row r="69" spans="1:13" x14ac:dyDescent="0.25">
      <c r="A69" s="1">
        <v>79</v>
      </c>
      <c r="B69" s="23" t="s">
        <v>128</v>
      </c>
      <c r="C69" s="1" t="s">
        <v>0</v>
      </c>
      <c r="D69" s="3" t="s">
        <v>12</v>
      </c>
      <c r="E69" s="8" t="s">
        <v>129</v>
      </c>
      <c r="F69" s="36">
        <v>77</v>
      </c>
      <c r="G69" s="1" t="s">
        <v>3</v>
      </c>
      <c r="H69" s="3">
        <v>29</v>
      </c>
      <c r="I69" s="56"/>
      <c r="J69" s="57"/>
      <c r="K69" s="57"/>
      <c r="L69" s="57"/>
      <c r="M69" s="57"/>
    </row>
    <row r="70" spans="1:13" x14ac:dyDescent="0.25">
      <c r="A70" s="1">
        <v>58</v>
      </c>
      <c r="B70" s="23" t="s">
        <v>128</v>
      </c>
      <c r="C70" s="1" t="s">
        <v>5</v>
      </c>
      <c r="D70" s="3" t="s">
        <v>12</v>
      </c>
      <c r="E70" s="8" t="s">
        <v>103</v>
      </c>
      <c r="F70" s="44">
        <v>75</v>
      </c>
      <c r="G70" s="3" t="s">
        <v>3</v>
      </c>
      <c r="H70" s="3">
        <v>34</v>
      </c>
      <c r="I70" s="56"/>
      <c r="J70" s="57"/>
      <c r="K70" s="57"/>
      <c r="L70" s="57"/>
      <c r="M70" s="57"/>
    </row>
    <row r="71" spans="1:13" x14ac:dyDescent="0.25">
      <c r="A71" s="1">
        <v>12</v>
      </c>
      <c r="B71" s="23" t="s">
        <v>27</v>
      </c>
      <c r="C71" s="4" t="s">
        <v>5</v>
      </c>
      <c r="D71" s="4" t="s">
        <v>25</v>
      </c>
      <c r="E71" s="1" t="s">
        <v>28</v>
      </c>
      <c r="F71" s="38">
        <v>75</v>
      </c>
      <c r="G71" s="4" t="s">
        <v>3</v>
      </c>
      <c r="H71" s="39">
        <v>22</v>
      </c>
      <c r="I71" s="56"/>
      <c r="J71" s="57"/>
      <c r="K71" s="57"/>
      <c r="L71" s="57"/>
      <c r="M71" s="57"/>
    </row>
    <row r="72" spans="1:13" x14ac:dyDescent="0.25">
      <c r="A72" s="1">
        <v>173</v>
      </c>
      <c r="B72" s="23" t="s">
        <v>226</v>
      </c>
      <c r="C72" s="9" t="s">
        <v>0</v>
      </c>
      <c r="D72" s="10" t="s">
        <v>41</v>
      </c>
      <c r="E72" s="25">
        <v>44926</v>
      </c>
      <c r="F72" s="17">
        <v>89</v>
      </c>
      <c r="G72" s="9" t="s">
        <v>3</v>
      </c>
      <c r="H72" s="10">
        <v>5</v>
      </c>
      <c r="I72" s="56"/>
      <c r="J72" s="57"/>
      <c r="K72" s="57"/>
      <c r="L72" s="57"/>
      <c r="M72" s="57"/>
    </row>
    <row r="73" spans="1:13" x14ac:dyDescent="0.25">
      <c r="A73" s="1">
        <v>8</v>
      </c>
      <c r="B73" s="23" t="s">
        <v>17</v>
      </c>
      <c r="C73" s="43" t="s">
        <v>0</v>
      </c>
      <c r="D73" s="1" t="s">
        <v>12</v>
      </c>
      <c r="E73" s="4" t="s">
        <v>18</v>
      </c>
      <c r="F73" s="34">
        <v>97</v>
      </c>
      <c r="G73" s="43" t="s">
        <v>3</v>
      </c>
      <c r="H73" s="39">
        <v>6</v>
      </c>
      <c r="I73" s="56"/>
      <c r="J73" s="57"/>
      <c r="K73" s="57"/>
      <c r="L73" s="57"/>
      <c r="M73" s="57"/>
    </row>
    <row r="74" spans="1:13" x14ac:dyDescent="0.25">
      <c r="A74" s="1">
        <v>95</v>
      </c>
      <c r="B74" s="23" t="s">
        <v>17</v>
      </c>
      <c r="C74" s="21" t="s">
        <v>0</v>
      </c>
      <c r="D74" s="21" t="s">
        <v>133</v>
      </c>
      <c r="E74" s="7">
        <v>44748</v>
      </c>
      <c r="F74" s="36">
        <v>84</v>
      </c>
      <c r="G74" s="1" t="s">
        <v>3</v>
      </c>
      <c r="H74" s="1">
        <v>11</v>
      </c>
      <c r="I74" s="56"/>
      <c r="J74" s="57"/>
      <c r="K74" s="57"/>
      <c r="L74" s="57"/>
      <c r="M74" s="57"/>
    </row>
    <row r="75" spans="1:13" x14ac:dyDescent="0.25">
      <c r="A75" s="1">
        <v>152</v>
      </c>
      <c r="B75" s="23" t="s">
        <v>89</v>
      </c>
      <c r="C75" s="4" t="s">
        <v>5</v>
      </c>
      <c r="D75" s="1" t="s">
        <v>41</v>
      </c>
      <c r="E75" s="1" t="s">
        <v>205</v>
      </c>
      <c r="F75" s="2">
        <v>74</v>
      </c>
      <c r="G75" s="4" t="s">
        <v>3</v>
      </c>
      <c r="H75" s="1">
        <v>16</v>
      </c>
      <c r="I75" s="56"/>
      <c r="J75" s="57"/>
      <c r="K75" s="57"/>
      <c r="L75" s="57"/>
      <c r="M75" s="57"/>
    </row>
    <row r="76" spans="1:13" x14ac:dyDescent="0.25">
      <c r="A76" s="1">
        <v>48</v>
      </c>
      <c r="B76" s="23" t="s">
        <v>89</v>
      </c>
      <c r="C76" s="1" t="s">
        <v>5</v>
      </c>
      <c r="D76" s="1" t="s">
        <v>39</v>
      </c>
      <c r="E76" s="1" t="s">
        <v>83</v>
      </c>
      <c r="F76" s="36">
        <v>78</v>
      </c>
      <c r="G76" s="4" t="s">
        <v>3</v>
      </c>
      <c r="H76" s="35">
        <v>21</v>
      </c>
      <c r="I76" s="56"/>
      <c r="J76" s="57"/>
      <c r="K76" s="57"/>
      <c r="L76" s="57"/>
      <c r="M76" s="57"/>
    </row>
    <row r="77" spans="1:13" x14ac:dyDescent="0.25">
      <c r="A77" s="1">
        <v>73</v>
      </c>
      <c r="B77" s="23" t="s">
        <v>89</v>
      </c>
      <c r="C77" s="1" t="s">
        <v>71</v>
      </c>
      <c r="D77" s="1" t="s">
        <v>98</v>
      </c>
      <c r="E77" s="6" t="s">
        <v>121</v>
      </c>
      <c r="F77" s="45">
        <v>74</v>
      </c>
      <c r="G77" s="1" t="s">
        <v>3</v>
      </c>
      <c r="H77" s="1">
        <v>28</v>
      </c>
      <c r="I77" s="56"/>
      <c r="J77" s="57"/>
      <c r="K77" s="57"/>
      <c r="L77" s="57"/>
      <c r="M77" s="57"/>
    </row>
    <row r="78" spans="1:13" x14ac:dyDescent="0.25">
      <c r="A78" s="1">
        <v>146</v>
      </c>
      <c r="B78" s="23" t="s">
        <v>89</v>
      </c>
      <c r="C78" s="4" t="s">
        <v>5</v>
      </c>
      <c r="D78" s="1" t="s">
        <v>39</v>
      </c>
      <c r="E78" s="7">
        <v>44861</v>
      </c>
      <c r="F78" s="17">
        <v>91</v>
      </c>
      <c r="G78" s="4" t="s">
        <v>3</v>
      </c>
      <c r="H78" s="35">
        <v>5</v>
      </c>
      <c r="I78" s="56"/>
      <c r="J78" s="57"/>
      <c r="K78" s="57"/>
      <c r="L78" s="57"/>
      <c r="M78" s="57"/>
    </row>
    <row r="79" spans="1:13" x14ac:dyDescent="0.25">
      <c r="A79" s="1">
        <v>111</v>
      </c>
      <c r="B79" s="23" t="s">
        <v>165</v>
      </c>
      <c r="C79" s="13" t="s">
        <v>5</v>
      </c>
      <c r="D79" s="3" t="s">
        <v>133</v>
      </c>
      <c r="E79" s="1" t="s">
        <v>166</v>
      </c>
      <c r="F79" s="17">
        <v>85</v>
      </c>
      <c r="G79" s="1" t="s">
        <v>3</v>
      </c>
      <c r="H79" s="1">
        <v>15</v>
      </c>
      <c r="I79" s="56"/>
      <c r="J79" s="57"/>
      <c r="K79" s="57"/>
      <c r="L79" s="57"/>
      <c r="M79" s="57"/>
    </row>
    <row r="80" spans="1:13" x14ac:dyDescent="0.25">
      <c r="A80" s="1">
        <v>129</v>
      </c>
      <c r="B80" s="23" t="s">
        <v>185</v>
      </c>
      <c r="C80" s="4" t="s">
        <v>5</v>
      </c>
      <c r="D80" s="1" t="s">
        <v>181</v>
      </c>
      <c r="E80" s="6" t="s">
        <v>186</v>
      </c>
      <c r="F80" s="2">
        <v>61</v>
      </c>
      <c r="G80" s="1" t="s">
        <v>3</v>
      </c>
      <c r="H80" s="1">
        <v>25</v>
      </c>
      <c r="I80" s="56"/>
      <c r="J80" s="57"/>
      <c r="K80" s="57"/>
      <c r="L80" s="57"/>
      <c r="M80" s="57"/>
    </row>
    <row r="81" spans="1:13" x14ac:dyDescent="0.25">
      <c r="A81" s="1">
        <v>43</v>
      </c>
      <c r="B81" s="23" t="s">
        <v>185</v>
      </c>
      <c r="C81" s="1" t="s">
        <v>5</v>
      </c>
      <c r="D81" s="1" t="s">
        <v>39</v>
      </c>
      <c r="E81" s="1" t="s">
        <v>79</v>
      </c>
      <c r="F81" s="37">
        <v>68</v>
      </c>
      <c r="G81" s="4" t="s">
        <v>3</v>
      </c>
      <c r="H81" s="35">
        <v>35</v>
      </c>
      <c r="I81" s="56"/>
      <c r="J81" s="57"/>
      <c r="K81" s="57"/>
      <c r="L81" s="57"/>
      <c r="M81" s="57"/>
    </row>
    <row r="82" spans="1:13" x14ac:dyDescent="0.25">
      <c r="A82" s="1">
        <v>167</v>
      </c>
      <c r="B82" s="23" t="s">
        <v>185</v>
      </c>
      <c r="C82" s="1" t="s">
        <v>24</v>
      </c>
      <c r="D82" s="1" t="s">
        <v>41</v>
      </c>
      <c r="E82" s="6" t="s">
        <v>222</v>
      </c>
      <c r="F82" s="17">
        <v>79</v>
      </c>
      <c r="G82" s="6" t="s">
        <v>22</v>
      </c>
      <c r="H82" s="1">
        <v>13</v>
      </c>
      <c r="I82" s="56"/>
      <c r="J82" s="57"/>
      <c r="K82" s="57"/>
      <c r="L82" s="57"/>
      <c r="M82" s="57"/>
    </row>
    <row r="83" spans="1:13" x14ac:dyDescent="0.25">
      <c r="A83" s="1">
        <v>47</v>
      </c>
      <c r="B83" s="23" t="s">
        <v>86</v>
      </c>
      <c r="C83" s="1" t="s">
        <v>5</v>
      </c>
      <c r="D83" s="1" t="s">
        <v>39</v>
      </c>
      <c r="E83" s="1" t="s">
        <v>87</v>
      </c>
      <c r="F83" s="37">
        <v>75</v>
      </c>
      <c r="G83" s="4" t="s">
        <v>88</v>
      </c>
      <c r="H83" s="35">
        <v>25</v>
      </c>
      <c r="I83" s="56"/>
      <c r="J83" s="57"/>
      <c r="K83" s="57"/>
      <c r="L83" s="57"/>
      <c r="M83" s="57"/>
    </row>
    <row r="84" spans="1:13" x14ac:dyDescent="0.25">
      <c r="A84" s="1">
        <v>138</v>
      </c>
      <c r="B84" s="23" t="s">
        <v>86</v>
      </c>
      <c r="C84" s="4" t="s">
        <v>5</v>
      </c>
      <c r="D84" s="1" t="s">
        <v>181</v>
      </c>
      <c r="E84" s="1" t="s">
        <v>193</v>
      </c>
      <c r="F84" s="17">
        <v>77</v>
      </c>
      <c r="G84" s="4" t="s">
        <v>3</v>
      </c>
      <c r="H84" s="35">
        <v>13</v>
      </c>
      <c r="I84" s="56"/>
      <c r="J84" s="57"/>
      <c r="K84" s="57"/>
      <c r="L84" s="57"/>
      <c r="M84" s="57"/>
    </row>
    <row r="85" spans="1:13" x14ac:dyDescent="0.25">
      <c r="A85" s="1">
        <v>29</v>
      </c>
      <c r="B85" s="23" t="s">
        <v>56</v>
      </c>
      <c r="C85" s="1" t="s">
        <v>57</v>
      </c>
      <c r="D85" s="1" t="s">
        <v>41</v>
      </c>
      <c r="E85" s="1" t="s">
        <v>58</v>
      </c>
      <c r="F85" s="36">
        <v>80</v>
      </c>
      <c r="G85" s="4" t="s">
        <v>3</v>
      </c>
      <c r="H85" s="35">
        <v>10</v>
      </c>
      <c r="I85" s="56"/>
      <c r="J85" s="57"/>
      <c r="K85" s="57"/>
      <c r="L85" s="57"/>
      <c r="M85" s="57"/>
    </row>
    <row r="86" spans="1:13" x14ac:dyDescent="0.25">
      <c r="A86" s="1">
        <v>108</v>
      </c>
      <c r="B86" s="23" t="s">
        <v>56</v>
      </c>
      <c r="C86" s="1" t="s">
        <v>57</v>
      </c>
      <c r="D86" s="3" t="s">
        <v>161</v>
      </c>
      <c r="E86" s="1" t="s">
        <v>162</v>
      </c>
      <c r="F86" s="17">
        <v>84</v>
      </c>
      <c r="G86" s="1" t="s">
        <v>3</v>
      </c>
      <c r="H86" s="1">
        <v>8</v>
      </c>
      <c r="I86" s="56"/>
      <c r="J86" s="57"/>
      <c r="K86" s="57"/>
      <c r="L86" s="57"/>
      <c r="M86" s="57"/>
    </row>
    <row r="87" spans="1:13" x14ac:dyDescent="0.25">
      <c r="A87" s="1">
        <v>41</v>
      </c>
      <c r="B87" s="23" t="s">
        <v>78</v>
      </c>
      <c r="C87" s="1" t="s">
        <v>5</v>
      </c>
      <c r="D87" s="1" t="s">
        <v>50</v>
      </c>
      <c r="E87" s="1" t="s">
        <v>77</v>
      </c>
      <c r="F87" s="36">
        <v>92</v>
      </c>
      <c r="G87" s="4" t="s">
        <v>3</v>
      </c>
      <c r="H87" s="35">
        <v>21</v>
      </c>
      <c r="I87" s="56"/>
      <c r="J87" s="57"/>
      <c r="K87" s="57"/>
      <c r="L87" s="57"/>
      <c r="M87" s="57"/>
    </row>
    <row r="88" spans="1:13" x14ac:dyDescent="0.25">
      <c r="A88" s="1">
        <v>45</v>
      </c>
      <c r="B88" s="23" t="s">
        <v>82</v>
      </c>
      <c r="C88" s="1" t="s">
        <v>5</v>
      </c>
      <c r="D88" s="1" t="s">
        <v>41</v>
      </c>
      <c r="E88" s="1" t="s">
        <v>83</v>
      </c>
      <c r="F88" s="37">
        <v>72</v>
      </c>
      <c r="G88" s="4" t="s">
        <v>3</v>
      </c>
      <c r="H88" s="35">
        <v>26</v>
      </c>
      <c r="I88" s="56"/>
      <c r="J88" s="57"/>
      <c r="K88" s="57"/>
      <c r="L88" s="57"/>
      <c r="M88" s="57"/>
    </row>
    <row r="89" spans="1:13" x14ac:dyDescent="0.25">
      <c r="A89" s="1">
        <v>139</v>
      </c>
      <c r="B89" s="23" t="s">
        <v>82</v>
      </c>
      <c r="C89" s="4" t="s">
        <v>5</v>
      </c>
      <c r="D89" s="1" t="s">
        <v>161</v>
      </c>
      <c r="E89" s="1" t="s">
        <v>194</v>
      </c>
      <c r="F89" s="17">
        <v>78</v>
      </c>
      <c r="G89" s="4" t="s">
        <v>3</v>
      </c>
      <c r="H89" s="35">
        <v>25</v>
      </c>
      <c r="I89" s="56"/>
      <c r="J89" s="57"/>
      <c r="K89" s="57"/>
      <c r="L89" s="57"/>
      <c r="M89" s="57"/>
    </row>
    <row r="90" spans="1:13" x14ac:dyDescent="0.25">
      <c r="A90" s="1">
        <v>23</v>
      </c>
      <c r="B90" s="23" t="s">
        <v>46</v>
      </c>
      <c r="C90" s="4" t="s">
        <v>5</v>
      </c>
      <c r="D90" s="1" t="s">
        <v>47</v>
      </c>
      <c r="E90" s="1" t="s">
        <v>48</v>
      </c>
      <c r="F90" s="40">
        <v>90</v>
      </c>
      <c r="G90" s="4" t="s">
        <v>3</v>
      </c>
      <c r="H90" s="35">
        <v>14</v>
      </c>
      <c r="I90" s="56"/>
      <c r="J90" s="57"/>
      <c r="K90" s="57"/>
      <c r="L90" s="57"/>
      <c r="M90" s="57"/>
    </row>
    <row r="91" spans="1:13" x14ac:dyDescent="0.25">
      <c r="A91" s="1">
        <v>2</v>
      </c>
      <c r="B91" s="23" t="s">
        <v>4</v>
      </c>
      <c r="C91" s="43" t="s">
        <v>5</v>
      </c>
      <c r="D91" s="1" t="s">
        <v>6</v>
      </c>
      <c r="E91" s="1" t="s">
        <v>7</v>
      </c>
      <c r="F91" s="2">
        <v>69</v>
      </c>
      <c r="G91" s="4" t="s">
        <v>3</v>
      </c>
      <c r="H91" s="35">
        <v>33</v>
      </c>
      <c r="I91" s="56"/>
      <c r="J91" s="57"/>
      <c r="K91" s="57"/>
      <c r="L91" s="57"/>
      <c r="M91" s="57"/>
    </row>
    <row r="92" spans="1:13" x14ac:dyDescent="0.25">
      <c r="A92" s="1">
        <v>91</v>
      </c>
      <c r="B92" s="23" t="s">
        <v>4</v>
      </c>
      <c r="C92" s="1" t="s">
        <v>5</v>
      </c>
      <c r="D92" s="1" t="s">
        <v>50</v>
      </c>
      <c r="E92" s="1" t="s">
        <v>144</v>
      </c>
      <c r="F92" s="36">
        <v>77</v>
      </c>
      <c r="G92" s="1" t="s">
        <v>3</v>
      </c>
      <c r="H92" s="1">
        <v>25</v>
      </c>
      <c r="I92" s="56"/>
      <c r="J92" s="57"/>
      <c r="K92" s="57"/>
      <c r="L92" s="57"/>
      <c r="M92" s="57"/>
    </row>
    <row r="93" spans="1:13" x14ac:dyDescent="0.25">
      <c r="A93" s="1">
        <v>42</v>
      </c>
      <c r="B93" s="23" t="s">
        <v>137</v>
      </c>
      <c r="C93" s="1" t="s">
        <v>57</v>
      </c>
      <c r="D93" s="1" t="s">
        <v>39</v>
      </c>
      <c r="E93" s="7">
        <v>44645</v>
      </c>
      <c r="F93" s="37">
        <v>72</v>
      </c>
      <c r="G93" s="4" t="s">
        <v>3</v>
      </c>
      <c r="H93" s="35">
        <v>19</v>
      </c>
      <c r="I93" s="56"/>
      <c r="J93" s="57"/>
      <c r="K93" s="57"/>
      <c r="L93" s="57"/>
      <c r="M93" s="57"/>
    </row>
    <row r="94" spans="1:13" x14ac:dyDescent="0.25">
      <c r="A94" s="1">
        <v>59</v>
      </c>
      <c r="B94" s="23" t="s">
        <v>124</v>
      </c>
      <c r="C94" s="1" t="s">
        <v>5</v>
      </c>
      <c r="D94" s="3" t="s">
        <v>12</v>
      </c>
      <c r="E94" s="8" t="s">
        <v>104</v>
      </c>
      <c r="F94" s="36">
        <v>79</v>
      </c>
      <c r="G94" s="3" t="s">
        <v>3</v>
      </c>
      <c r="H94" s="3">
        <v>27</v>
      </c>
      <c r="I94" s="56"/>
      <c r="J94" s="57"/>
      <c r="K94" s="57"/>
      <c r="L94" s="57"/>
      <c r="M94" s="57"/>
    </row>
    <row r="95" spans="1:13" x14ac:dyDescent="0.25">
      <c r="A95" s="1">
        <v>75</v>
      </c>
      <c r="B95" s="23" t="s">
        <v>124</v>
      </c>
      <c r="C95" s="1" t="s">
        <v>5</v>
      </c>
      <c r="D95" s="1" t="s">
        <v>98</v>
      </c>
      <c r="E95" s="6" t="s">
        <v>125</v>
      </c>
      <c r="F95" s="37">
        <v>67</v>
      </c>
      <c r="G95" s="1" t="s">
        <v>3</v>
      </c>
      <c r="H95" s="1">
        <v>18</v>
      </c>
      <c r="I95" s="56"/>
      <c r="J95" s="57"/>
      <c r="K95" s="57"/>
      <c r="L95" s="57"/>
      <c r="M95" s="57"/>
    </row>
    <row r="96" spans="1:13" x14ac:dyDescent="0.25">
      <c r="A96" s="1">
        <v>148</v>
      </c>
      <c r="B96" s="23" t="s">
        <v>124</v>
      </c>
      <c r="C96" s="4" t="s">
        <v>5</v>
      </c>
      <c r="D96" s="1" t="s">
        <v>41</v>
      </c>
      <c r="E96" s="1" t="s">
        <v>203</v>
      </c>
      <c r="F96" s="2">
        <v>74</v>
      </c>
      <c r="G96" s="4" t="s">
        <v>3</v>
      </c>
      <c r="H96" s="35">
        <v>23</v>
      </c>
      <c r="I96" s="56"/>
      <c r="J96" s="57"/>
      <c r="K96" s="57"/>
      <c r="L96" s="57"/>
      <c r="M96" s="57"/>
    </row>
    <row r="97" spans="1:13" x14ac:dyDescent="0.25">
      <c r="A97" s="1">
        <v>27</v>
      </c>
      <c r="B97" s="23" t="s">
        <v>53</v>
      </c>
      <c r="C97" s="1" t="s">
        <v>5</v>
      </c>
      <c r="D97" s="1" t="s">
        <v>47</v>
      </c>
      <c r="E97" s="1" t="s">
        <v>52</v>
      </c>
      <c r="F97" s="36">
        <v>90</v>
      </c>
      <c r="G97" s="4" t="s">
        <v>3</v>
      </c>
      <c r="H97" s="35">
        <v>16</v>
      </c>
      <c r="I97" s="56"/>
      <c r="J97" s="57"/>
      <c r="K97" s="57"/>
      <c r="L97" s="57"/>
      <c r="M97" s="57"/>
    </row>
    <row r="98" spans="1:13" x14ac:dyDescent="0.25">
      <c r="A98" s="1">
        <v>100</v>
      </c>
      <c r="B98" s="23" t="s">
        <v>53</v>
      </c>
      <c r="C98" s="13" t="s">
        <v>5</v>
      </c>
      <c r="D98" s="3" t="s">
        <v>12</v>
      </c>
      <c r="E98" s="14" t="s">
        <v>151</v>
      </c>
      <c r="F98" s="36">
        <v>95</v>
      </c>
      <c r="G98" s="1" t="s">
        <v>3</v>
      </c>
      <c r="H98" s="1">
        <v>7</v>
      </c>
      <c r="I98" s="56"/>
      <c r="J98" s="57"/>
      <c r="K98" s="57"/>
      <c r="L98" s="57"/>
      <c r="M98" s="57"/>
    </row>
    <row r="99" spans="1:13" x14ac:dyDescent="0.25">
      <c r="A99" s="1">
        <v>88</v>
      </c>
      <c r="B99" s="23" t="s">
        <v>215</v>
      </c>
      <c r="C99" s="1" t="s">
        <v>0</v>
      </c>
      <c r="D99" s="3" t="s">
        <v>39</v>
      </c>
      <c r="E99" s="8" t="s">
        <v>139</v>
      </c>
      <c r="F99" s="37" t="s">
        <v>141</v>
      </c>
      <c r="G99" s="1" t="s">
        <v>3</v>
      </c>
      <c r="H99" s="1">
        <v>28</v>
      </c>
      <c r="I99" s="56"/>
      <c r="J99" s="57"/>
      <c r="K99" s="57"/>
      <c r="L99" s="57"/>
      <c r="M99" s="57"/>
    </row>
    <row r="100" spans="1:13" x14ac:dyDescent="0.25">
      <c r="A100" s="1">
        <v>162</v>
      </c>
      <c r="B100" s="23" t="s">
        <v>215</v>
      </c>
      <c r="C100" s="4" t="s">
        <v>0</v>
      </c>
      <c r="D100" s="1" t="s">
        <v>181</v>
      </c>
      <c r="E100" s="1" t="s">
        <v>216</v>
      </c>
      <c r="F100" s="2">
        <v>70</v>
      </c>
      <c r="G100" s="4" t="s">
        <v>3</v>
      </c>
      <c r="H100" s="1">
        <v>20</v>
      </c>
      <c r="I100" s="56"/>
      <c r="J100" s="57"/>
      <c r="K100" s="57"/>
      <c r="L100" s="57"/>
      <c r="M100" s="57"/>
    </row>
    <row r="101" spans="1:13" x14ac:dyDescent="0.25">
      <c r="A101" s="1">
        <v>145</v>
      </c>
      <c r="B101" s="23" t="s">
        <v>199</v>
      </c>
      <c r="C101" s="4" t="s">
        <v>71</v>
      </c>
      <c r="D101" s="1" t="s">
        <v>200</v>
      </c>
      <c r="E101" s="7" t="s">
        <v>201</v>
      </c>
      <c r="F101" s="17">
        <v>82</v>
      </c>
      <c r="G101" s="4" t="s">
        <v>3</v>
      </c>
      <c r="H101" s="35">
        <v>16</v>
      </c>
      <c r="I101" s="56"/>
      <c r="J101" s="57"/>
      <c r="K101" s="57"/>
      <c r="L101" s="57"/>
      <c r="M101" s="57"/>
    </row>
    <row r="102" spans="1:13" x14ac:dyDescent="0.25">
      <c r="A102" s="1">
        <v>21</v>
      </c>
      <c r="B102" s="23" t="s">
        <v>43</v>
      </c>
      <c r="C102" s="4" t="s">
        <v>24</v>
      </c>
      <c r="D102" s="1" t="s">
        <v>41</v>
      </c>
      <c r="E102" s="1" t="s">
        <v>44</v>
      </c>
      <c r="F102" s="38">
        <v>73</v>
      </c>
      <c r="G102" s="4" t="s">
        <v>3</v>
      </c>
      <c r="H102" s="35">
        <v>10</v>
      </c>
      <c r="I102" s="56"/>
      <c r="J102" s="57"/>
      <c r="K102" s="57"/>
      <c r="L102" s="57"/>
      <c r="M102" s="57"/>
    </row>
    <row r="103" spans="1:13" x14ac:dyDescent="0.25">
      <c r="A103" s="1">
        <v>66</v>
      </c>
      <c r="B103" s="23" t="s">
        <v>43</v>
      </c>
      <c r="C103" s="1" t="s">
        <v>24</v>
      </c>
      <c r="D103" s="3" t="s">
        <v>6</v>
      </c>
      <c r="E103" s="8" t="s">
        <v>113</v>
      </c>
      <c r="F103" s="37">
        <v>73</v>
      </c>
      <c r="G103" s="3" t="s">
        <v>3</v>
      </c>
      <c r="H103" s="1">
        <v>21</v>
      </c>
      <c r="I103" s="56"/>
      <c r="J103" s="57"/>
      <c r="K103" s="57"/>
      <c r="L103" s="57"/>
      <c r="M103" s="57"/>
    </row>
    <row r="104" spans="1:13" x14ac:dyDescent="0.25">
      <c r="A104" s="1">
        <v>103</v>
      </c>
      <c r="B104" s="23" t="s">
        <v>43</v>
      </c>
      <c r="C104" s="13" t="s">
        <v>24</v>
      </c>
      <c r="D104" s="1" t="s">
        <v>41</v>
      </c>
      <c r="E104" s="1" t="s">
        <v>154</v>
      </c>
      <c r="F104" s="17">
        <v>75</v>
      </c>
      <c r="G104" s="1" t="s">
        <v>3</v>
      </c>
      <c r="H104" s="1">
        <v>9</v>
      </c>
      <c r="I104" s="56"/>
      <c r="J104" s="57"/>
      <c r="K104" s="57"/>
      <c r="L104" s="57"/>
      <c r="M104" s="57"/>
    </row>
    <row r="105" spans="1:13" x14ac:dyDescent="0.25">
      <c r="A105" s="1">
        <v>151</v>
      </c>
      <c r="B105" s="23" t="s">
        <v>43</v>
      </c>
      <c r="C105" s="1" t="s">
        <v>24</v>
      </c>
      <c r="D105" s="1" t="s">
        <v>50</v>
      </c>
      <c r="E105" s="1" t="s">
        <v>204</v>
      </c>
      <c r="F105" s="2">
        <v>73</v>
      </c>
      <c r="G105" s="4" t="s">
        <v>3</v>
      </c>
      <c r="H105" s="35">
        <v>22</v>
      </c>
      <c r="I105" s="56"/>
      <c r="J105" s="57"/>
      <c r="K105" s="57"/>
      <c r="L105" s="57"/>
      <c r="M105" s="57"/>
    </row>
    <row r="106" spans="1:13" x14ac:dyDescent="0.25">
      <c r="A106" s="1">
        <v>51</v>
      </c>
      <c r="B106" s="23" t="s">
        <v>92</v>
      </c>
      <c r="C106" s="1" t="s">
        <v>5</v>
      </c>
      <c r="D106" s="1" t="s">
        <v>50</v>
      </c>
      <c r="E106" s="1" t="s">
        <v>93</v>
      </c>
      <c r="F106" s="46">
        <v>48</v>
      </c>
      <c r="G106" s="4" t="s">
        <v>3</v>
      </c>
      <c r="H106" s="35">
        <v>55</v>
      </c>
      <c r="I106" s="56"/>
      <c r="J106" s="57"/>
      <c r="K106" s="57"/>
      <c r="L106" s="57"/>
      <c r="M106" s="57"/>
    </row>
    <row r="107" spans="1:13" x14ac:dyDescent="0.25">
      <c r="A107" s="1">
        <v>143</v>
      </c>
      <c r="B107" s="23" t="s">
        <v>92</v>
      </c>
      <c r="C107" s="4" t="s">
        <v>5</v>
      </c>
      <c r="D107" s="1" t="s">
        <v>50</v>
      </c>
      <c r="E107" s="1" t="s">
        <v>198</v>
      </c>
      <c r="F107" s="2">
        <v>51</v>
      </c>
      <c r="G107" s="4" t="s">
        <v>3</v>
      </c>
      <c r="H107" s="35">
        <v>43</v>
      </c>
      <c r="I107" s="56"/>
      <c r="J107" s="57"/>
      <c r="K107" s="57"/>
      <c r="L107" s="57"/>
      <c r="M107" s="57"/>
    </row>
    <row r="108" spans="1:13" x14ac:dyDescent="0.25">
      <c r="A108" s="1">
        <v>16</v>
      </c>
      <c r="B108" s="23" t="s">
        <v>34</v>
      </c>
      <c r="C108" s="4" t="s">
        <v>5</v>
      </c>
      <c r="D108" s="3" t="s">
        <v>12</v>
      </c>
      <c r="E108" s="1" t="s">
        <v>35</v>
      </c>
      <c r="F108" s="38">
        <v>75</v>
      </c>
      <c r="G108" s="4" t="s">
        <v>3</v>
      </c>
      <c r="H108" s="39">
        <v>44</v>
      </c>
      <c r="I108" s="56"/>
      <c r="J108" s="57"/>
      <c r="K108" s="57"/>
      <c r="L108" s="57"/>
      <c r="M108" s="57"/>
    </row>
    <row r="109" spans="1:13" x14ac:dyDescent="0.25">
      <c r="A109" s="20">
        <v>38</v>
      </c>
      <c r="B109" s="23" t="s">
        <v>73</v>
      </c>
      <c r="C109" s="9" t="s">
        <v>24</v>
      </c>
      <c r="D109" s="10" t="s">
        <v>41</v>
      </c>
      <c r="E109" s="10" t="s">
        <v>74</v>
      </c>
      <c r="F109" s="47">
        <v>72</v>
      </c>
      <c r="G109" s="9" t="s">
        <v>3</v>
      </c>
      <c r="H109" s="48">
        <v>17</v>
      </c>
      <c r="I109" s="56"/>
      <c r="J109" s="57"/>
      <c r="K109" s="57"/>
      <c r="L109" s="57"/>
      <c r="M109" s="57"/>
    </row>
    <row r="110" spans="1:13" x14ac:dyDescent="0.25">
      <c r="A110" s="1">
        <v>133</v>
      </c>
      <c r="B110" s="23" t="s">
        <v>73</v>
      </c>
      <c r="C110" s="1" t="s">
        <v>24</v>
      </c>
      <c r="D110" s="1" t="s">
        <v>161</v>
      </c>
      <c r="E110" s="1" t="s">
        <v>188</v>
      </c>
      <c r="F110" s="2">
        <v>60</v>
      </c>
      <c r="G110" s="4" t="s">
        <v>3</v>
      </c>
      <c r="H110" s="35">
        <v>42</v>
      </c>
      <c r="I110" s="56"/>
      <c r="J110" s="57"/>
      <c r="K110" s="57"/>
      <c r="L110" s="57"/>
      <c r="M110" s="57"/>
    </row>
    <row r="111" spans="1:13" x14ac:dyDescent="0.25">
      <c r="A111" s="1">
        <v>99</v>
      </c>
      <c r="B111" s="23" t="s">
        <v>73</v>
      </c>
      <c r="C111" s="15" t="s">
        <v>24</v>
      </c>
      <c r="D111" s="3" t="s">
        <v>12</v>
      </c>
      <c r="E111" s="14" t="s">
        <v>150</v>
      </c>
      <c r="F111" s="37">
        <v>69</v>
      </c>
      <c r="G111" s="1" t="s">
        <v>3</v>
      </c>
      <c r="H111" s="1">
        <v>32</v>
      </c>
      <c r="I111" s="56"/>
      <c r="J111" s="57"/>
      <c r="K111" s="57"/>
      <c r="L111" s="57"/>
      <c r="M111" s="57"/>
    </row>
    <row r="112" spans="1:13" x14ac:dyDescent="0.25">
      <c r="A112" s="1">
        <v>63</v>
      </c>
      <c r="B112" s="23" t="s">
        <v>111</v>
      </c>
      <c r="C112" s="8" t="s">
        <v>24</v>
      </c>
      <c r="D112" s="3" t="s">
        <v>12</v>
      </c>
      <c r="E112" s="8" t="s">
        <v>112</v>
      </c>
      <c r="F112" s="36">
        <v>78</v>
      </c>
      <c r="G112" s="3" t="s">
        <v>3</v>
      </c>
      <c r="H112" s="3">
        <v>18</v>
      </c>
      <c r="I112" s="56"/>
      <c r="J112" s="57"/>
      <c r="K112" s="57"/>
      <c r="L112" s="57"/>
      <c r="M112" s="57"/>
    </row>
    <row r="113" spans="1:13" x14ac:dyDescent="0.25">
      <c r="A113" s="1">
        <v>149</v>
      </c>
      <c r="B113" s="23" t="s">
        <v>111</v>
      </c>
      <c r="C113" s="1" t="s">
        <v>24</v>
      </c>
      <c r="D113" s="1" t="s">
        <v>200</v>
      </c>
      <c r="E113" s="7">
        <v>44866</v>
      </c>
      <c r="F113" s="17">
        <v>84</v>
      </c>
      <c r="G113" s="4" t="s">
        <v>3</v>
      </c>
      <c r="H113" s="35">
        <v>16</v>
      </c>
      <c r="I113" s="56"/>
      <c r="J113" s="57"/>
      <c r="K113" s="57"/>
      <c r="L113" s="57"/>
      <c r="M113" s="57"/>
    </row>
    <row r="114" spans="1:13" x14ac:dyDescent="0.25">
      <c r="A114" s="20">
        <v>33</v>
      </c>
      <c r="B114" s="23" t="s">
        <v>63</v>
      </c>
      <c r="C114" s="1" t="s">
        <v>5</v>
      </c>
      <c r="D114" s="1" t="s">
        <v>39</v>
      </c>
      <c r="E114" s="1" t="s">
        <v>64</v>
      </c>
      <c r="F114" s="36">
        <v>82</v>
      </c>
      <c r="G114" s="4" t="s">
        <v>3</v>
      </c>
      <c r="H114" s="35">
        <v>19</v>
      </c>
      <c r="I114" s="56"/>
      <c r="J114" s="57"/>
      <c r="K114" s="57"/>
      <c r="L114" s="57"/>
      <c r="M114" s="57"/>
    </row>
    <row r="115" spans="1:13" x14ac:dyDescent="0.25">
      <c r="A115" s="1">
        <v>126</v>
      </c>
      <c r="B115" s="23" t="s">
        <v>63</v>
      </c>
      <c r="C115" s="13" t="s">
        <v>5</v>
      </c>
      <c r="D115" s="1" t="s">
        <v>181</v>
      </c>
      <c r="E115" s="6" t="s">
        <v>182</v>
      </c>
      <c r="F115" s="17">
        <v>80</v>
      </c>
      <c r="G115" s="1" t="s">
        <v>3</v>
      </c>
      <c r="H115" s="1">
        <v>18</v>
      </c>
      <c r="I115" s="56"/>
      <c r="J115" s="57"/>
      <c r="K115" s="57"/>
      <c r="L115" s="57"/>
      <c r="M115" s="57"/>
    </row>
    <row r="116" spans="1:13" x14ac:dyDescent="0.25">
      <c r="A116" s="1">
        <v>37</v>
      </c>
      <c r="B116" s="23" t="s">
        <v>70</v>
      </c>
      <c r="C116" s="4" t="s">
        <v>71</v>
      </c>
      <c r="D116" s="1" t="s">
        <v>39</v>
      </c>
      <c r="E116" s="1" t="s">
        <v>72</v>
      </c>
      <c r="F116" s="37">
        <v>70</v>
      </c>
      <c r="G116" s="4" t="s">
        <v>3</v>
      </c>
      <c r="H116" s="35">
        <v>30</v>
      </c>
      <c r="I116" s="56"/>
      <c r="J116" s="57"/>
      <c r="K116" s="57"/>
      <c r="L116" s="57"/>
      <c r="M116" s="57"/>
    </row>
    <row r="117" spans="1:13" x14ac:dyDescent="0.25">
      <c r="A117" s="1">
        <v>132</v>
      </c>
      <c r="B117" s="23" t="s">
        <v>70</v>
      </c>
      <c r="C117" s="4" t="s">
        <v>71</v>
      </c>
      <c r="D117" s="1" t="s">
        <v>181</v>
      </c>
      <c r="E117" s="1" t="s">
        <v>187</v>
      </c>
      <c r="F117" s="17">
        <v>78</v>
      </c>
      <c r="G117" s="4" t="s">
        <v>3</v>
      </c>
      <c r="H117" s="35">
        <v>14</v>
      </c>
      <c r="I117" s="56"/>
      <c r="J117" s="57"/>
      <c r="K117" s="57"/>
      <c r="L117" s="57"/>
      <c r="M117" s="57"/>
    </row>
    <row r="118" spans="1:13" x14ac:dyDescent="0.25">
      <c r="A118" s="1">
        <v>49</v>
      </c>
      <c r="B118" s="23" t="s">
        <v>90</v>
      </c>
      <c r="C118" s="1" t="s">
        <v>5</v>
      </c>
      <c r="D118" s="1" t="s">
        <v>50</v>
      </c>
      <c r="E118" s="1" t="s">
        <v>83</v>
      </c>
      <c r="F118" s="36">
        <v>93</v>
      </c>
      <c r="G118" s="4" t="s">
        <v>3</v>
      </c>
      <c r="H118" s="35">
        <v>17</v>
      </c>
      <c r="I118" s="56"/>
      <c r="J118" s="57"/>
      <c r="K118" s="57"/>
      <c r="L118" s="57"/>
      <c r="M118" s="57"/>
    </row>
    <row r="119" spans="1:13" x14ac:dyDescent="0.25">
      <c r="A119" s="20">
        <v>105</v>
      </c>
      <c r="B119" s="23" t="s">
        <v>90</v>
      </c>
      <c r="C119" s="13" t="s">
        <v>5</v>
      </c>
      <c r="D119" s="1" t="s">
        <v>47</v>
      </c>
      <c r="E119" s="1" t="s">
        <v>156</v>
      </c>
      <c r="F119" s="17">
        <v>92</v>
      </c>
      <c r="G119" s="1" t="s">
        <v>3</v>
      </c>
      <c r="H119" s="1">
        <v>12</v>
      </c>
      <c r="I119" s="56"/>
      <c r="J119" s="57"/>
      <c r="K119" s="57"/>
      <c r="L119" s="57"/>
      <c r="M119" s="57"/>
    </row>
    <row r="120" spans="1:13" x14ac:dyDescent="0.25">
      <c r="A120" s="1">
        <v>93</v>
      </c>
      <c r="B120" s="23" t="s">
        <v>11</v>
      </c>
      <c r="C120" s="1" t="s">
        <v>0</v>
      </c>
      <c r="D120" s="1" t="s">
        <v>39</v>
      </c>
      <c r="E120" s="1" t="s">
        <v>144</v>
      </c>
      <c r="F120" s="36">
        <v>81</v>
      </c>
      <c r="G120" s="1" t="s">
        <v>3</v>
      </c>
      <c r="H120" s="1">
        <v>13</v>
      </c>
      <c r="I120" s="56"/>
      <c r="J120" s="57"/>
      <c r="K120" s="57"/>
      <c r="L120" s="57"/>
      <c r="M120" s="57"/>
    </row>
    <row r="121" spans="1:13" x14ac:dyDescent="0.25">
      <c r="A121" s="1">
        <v>5</v>
      </c>
      <c r="B121" s="23" t="s">
        <v>11</v>
      </c>
      <c r="C121" s="43" t="s">
        <v>0</v>
      </c>
      <c r="D121" s="1" t="s">
        <v>12</v>
      </c>
      <c r="E121" s="1" t="s">
        <v>13</v>
      </c>
      <c r="F121" s="34">
        <v>90</v>
      </c>
      <c r="G121" s="43" t="s">
        <v>3</v>
      </c>
      <c r="H121" s="35">
        <v>40</v>
      </c>
      <c r="I121" s="56"/>
      <c r="J121" s="57"/>
      <c r="K121" s="57"/>
      <c r="L121" s="57"/>
      <c r="M121" s="57"/>
    </row>
    <row r="122" spans="1:13" x14ac:dyDescent="0.25">
      <c r="A122" s="1">
        <v>112</v>
      </c>
      <c r="B122" s="23" t="s">
        <v>167</v>
      </c>
      <c r="C122" s="13" t="s">
        <v>5</v>
      </c>
      <c r="D122" s="3" t="s">
        <v>133</v>
      </c>
      <c r="E122" s="1" t="s">
        <v>168</v>
      </c>
      <c r="F122" s="17">
        <v>80</v>
      </c>
      <c r="G122" s="1" t="s">
        <v>3</v>
      </c>
      <c r="H122" s="1">
        <v>22</v>
      </c>
      <c r="I122" s="56"/>
      <c r="J122" s="57"/>
      <c r="K122" s="57"/>
      <c r="L122" s="57"/>
      <c r="M122" s="57"/>
    </row>
    <row r="123" spans="1:13" x14ac:dyDescent="0.25">
      <c r="A123" s="1">
        <v>17</v>
      </c>
      <c r="B123" s="23" t="s">
        <v>122</v>
      </c>
      <c r="C123" s="4" t="s">
        <v>24</v>
      </c>
      <c r="D123" s="1" t="s">
        <v>6</v>
      </c>
      <c r="E123" s="1" t="s">
        <v>36</v>
      </c>
      <c r="F123" s="34">
        <v>92</v>
      </c>
      <c r="G123" s="4" t="s">
        <v>3</v>
      </c>
      <c r="H123" s="35">
        <v>22</v>
      </c>
      <c r="I123" s="56"/>
      <c r="J123" s="57"/>
      <c r="K123" s="57"/>
      <c r="L123" s="57"/>
      <c r="M123" s="57"/>
    </row>
    <row r="124" spans="1:13" x14ac:dyDescent="0.25">
      <c r="A124" s="1">
        <v>74</v>
      </c>
      <c r="B124" s="23" t="s">
        <v>122</v>
      </c>
      <c r="C124" s="1" t="s">
        <v>24</v>
      </c>
      <c r="D124" s="1" t="s">
        <v>98</v>
      </c>
      <c r="E124" s="6" t="s">
        <v>123</v>
      </c>
      <c r="F124" s="36">
        <v>84</v>
      </c>
      <c r="G124" s="1" t="s">
        <v>3</v>
      </c>
      <c r="H124" s="1">
        <v>17</v>
      </c>
      <c r="I124" s="56"/>
      <c r="J124" s="57"/>
      <c r="K124" s="57"/>
      <c r="L124" s="57"/>
      <c r="M124" s="57"/>
    </row>
    <row r="125" spans="1:13" x14ac:dyDescent="0.25">
      <c r="A125" s="20">
        <v>84</v>
      </c>
      <c r="B125" s="23" t="s">
        <v>122</v>
      </c>
      <c r="C125" s="1" t="s">
        <v>24</v>
      </c>
      <c r="D125" s="3" t="s">
        <v>133</v>
      </c>
      <c r="E125" s="7">
        <v>44733</v>
      </c>
      <c r="F125" s="36">
        <v>87</v>
      </c>
      <c r="G125" s="1" t="s">
        <v>3</v>
      </c>
      <c r="H125" s="1">
        <v>15</v>
      </c>
      <c r="I125" s="56"/>
      <c r="J125" s="57"/>
      <c r="K125" s="57"/>
      <c r="L125" s="57"/>
      <c r="M125" s="57"/>
    </row>
    <row r="126" spans="1:13" x14ac:dyDescent="0.25">
      <c r="A126" s="1">
        <v>125</v>
      </c>
      <c r="B126" s="23" t="s">
        <v>179</v>
      </c>
      <c r="C126" s="4" t="s">
        <v>0</v>
      </c>
      <c r="D126" s="1" t="s">
        <v>133</v>
      </c>
      <c r="E126" s="6" t="s">
        <v>180</v>
      </c>
      <c r="F126" s="17">
        <v>92</v>
      </c>
      <c r="G126" s="1" t="s">
        <v>3</v>
      </c>
      <c r="H126" s="1">
        <v>15</v>
      </c>
      <c r="I126" s="56"/>
      <c r="J126" s="57"/>
      <c r="K126" s="57"/>
      <c r="L126" s="57"/>
      <c r="M126" s="57"/>
    </row>
    <row r="127" spans="1:13" x14ac:dyDescent="0.25">
      <c r="A127" s="1">
        <v>60</v>
      </c>
      <c r="B127" s="23" t="s">
        <v>105</v>
      </c>
      <c r="C127" s="8" t="s">
        <v>24</v>
      </c>
      <c r="D127" s="1" t="s">
        <v>98</v>
      </c>
      <c r="E127" s="8" t="s">
        <v>106</v>
      </c>
      <c r="F127" s="44">
        <v>58</v>
      </c>
      <c r="G127" s="3" t="s">
        <v>3</v>
      </c>
      <c r="H127" s="3">
        <v>37</v>
      </c>
      <c r="I127" s="56"/>
      <c r="J127" s="57"/>
      <c r="K127" s="57"/>
      <c r="L127" s="57"/>
      <c r="M127" s="57"/>
    </row>
    <row r="128" spans="1:13" x14ac:dyDescent="0.25">
      <c r="A128" s="1">
        <v>147</v>
      </c>
      <c r="B128" s="23" t="s">
        <v>105</v>
      </c>
      <c r="C128" s="1" t="s">
        <v>24</v>
      </c>
      <c r="D128" s="1" t="s">
        <v>41</v>
      </c>
      <c r="E128" s="1" t="s">
        <v>202</v>
      </c>
      <c r="F128" s="2">
        <v>64</v>
      </c>
      <c r="G128" s="4" t="s">
        <v>3</v>
      </c>
      <c r="H128" s="35">
        <v>27</v>
      </c>
      <c r="I128" s="56"/>
      <c r="J128" s="57"/>
      <c r="K128" s="57"/>
      <c r="L128" s="57"/>
      <c r="M128" s="57"/>
    </row>
    <row r="129" spans="1:13" x14ac:dyDescent="0.25">
      <c r="A129" s="1">
        <v>80</v>
      </c>
      <c r="B129" s="23" t="s">
        <v>130</v>
      </c>
      <c r="C129" s="1" t="s">
        <v>24</v>
      </c>
      <c r="D129" s="1" t="s">
        <v>39</v>
      </c>
      <c r="E129" s="8" t="s">
        <v>131</v>
      </c>
      <c r="F129" s="36">
        <v>79</v>
      </c>
      <c r="G129" s="1" t="s">
        <v>3</v>
      </c>
      <c r="H129" s="3">
        <v>18</v>
      </c>
      <c r="I129" s="56"/>
      <c r="J129" s="57"/>
      <c r="K129" s="57"/>
      <c r="L129" s="57"/>
      <c r="M129" s="57"/>
    </row>
    <row r="130" spans="1:13" x14ac:dyDescent="0.25">
      <c r="A130" s="20">
        <v>81</v>
      </c>
      <c r="B130" s="23" t="s">
        <v>130</v>
      </c>
      <c r="C130" s="1" t="s">
        <v>24</v>
      </c>
      <c r="D130" s="3" t="s">
        <v>50</v>
      </c>
      <c r="E130" s="8" t="s">
        <v>132</v>
      </c>
      <c r="F130" s="36">
        <v>77</v>
      </c>
      <c r="G130" s="1" t="s">
        <v>3</v>
      </c>
      <c r="H130" s="3">
        <v>19</v>
      </c>
      <c r="I130" s="56"/>
      <c r="J130" s="57"/>
      <c r="K130" s="57"/>
      <c r="L130" s="57"/>
      <c r="M130" s="57"/>
    </row>
    <row r="131" spans="1:13" x14ac:dyDescent="0.25">
      <c r="A131" s="1">
        <v>142</v>
      </c>
      <c r="B131" s="23" t="s">
        <v>130</v>
      </c>
      <c r="C131" s="1" t="s">
        <v>24</v>
      </c>
      <c r="D131" s="1" t="s">
        <v>50</v>
      </c>
      <c r="E131" s="1" t="s">
        <v>197</v>
      </c>
      <c r="F131" s="17">
        <v>79</v>
      </c>
      <c r="G131" s="4" t="s">
        <v>3</v>
      </c>
      <c r="H131" s="35">
        <v>23</v>
      </c>
      <c r="I131" s="56"/>
      <c r="J131" s="57"/>
      <c r="K131" s="57"/>
      <c r="L131" s="57"/>
      <c r="M131" s="57"/>
    </row>
    <row r="132" spans="1:13" x14ac:dyDescent="0.25">
      <c r="A132" s="1">
        <v>158</v>
      </c>
      <c r="B132" s="23" t="s">
        <v>130</v>
      </c>
      <c r="C132" s="1" t="s">
        <v>24</v>
      </c>
      <c r="D132" s="1" t="s">
        <v>181</v>
      </c>
      <c r="E132" s="1" t="s">
        <v>210</v>
      </c>
      <c r="F132" s="17">
        <v>77</v>
      </c>
      <c r="G132" s="4" t="s">
        <v>3</v>
      </c>
      <c r="H132" s="1">
        <v>17</v>
      </c>
      <c r="I132" s="56"/>
      <c r="J132" s="57"/>
      <c r="K132" s="57"/>
      <c r="L132" s="57"/>
      <c r="M132" s="57"/>
    </row>
    <row r="133" spans="1:13" x14ac:dyDescent="0.25">
      <c r="A133" s="1">
        <v>36</v>
      </c>
      <c r="B133" s="23" t="s">
        <v>69</v>
      </c>
      <c r="C133" s="4" t="s">
        <v>24</v>
      </c>
      <c r="D133" s="1" t="s">
        <v>41</v>
      </c>
      <c r="E133" s="1" t="s">
        <v>68</v>
      </c>
      <c r="F133" s="37">
        <v>74</v>
      </c>
      <c r="G133" s="4" t="s">
        <v>3</v>
      </c>
      <c r="H133" s="35">
        <v>13</v>
      </c>
      <c r="I133" s="56"/>
      <c r="J133" s="57"/>
      <c r="K133" s="57"/>
      <c r="L133" s="57"/>
      <c r="M133" s="57"/>
    </row>
    <row r="134" spans="1:13" x14ac:dyDescent="0.25">
      <c r="A134" s="10">
        <v>119</v>
      </c>
      <c r="B134" s="23" t="s">
        <v>69</v>
      </c>
      <c r="C134" s="10" t="s">
        <v>24</v>
      </c>
      <c r="D134" s="10" t="s">
        <v>41</v>
      </c>
      <c r="E134" s="10" t="s">
        <v>176</v>
      </c>
      <c r="F134" s="18">
        <v>73</v>
      </c>
      <c r="G134" s="10" t="s">
        <v>3</v>
      </c>
      <c r="H134" s="10">
        <v>15</v>
      </c>
      <c r="I134" s="56"/>
      <c r="J134" s="57"/>
      <c r="K134" s="57"/>
      <c r="L134" s="57"/>
      <c r="M134" s="57"/>
    </row>
    <row r="135" spans="1:13" x14ac:dyDescent="0.25">
      <c r="A135" s="1">
        <v>14</v>
      </c>
      <c r="B135" s="23" t="s">
        <v>31</v>
      </c>
      <c r="C135" s="4" t="s">
        <v>0</v>
      </c>
      <c r="D135" s="4" t="s">
        <v>25</v>
      </c>
      <c r="E135" s="1" t="s">
        <v>7</v>
      </c>
      <c r="F135" s="49">
        <v>96</v>
      </c>
      <c r="G135" s="4" t="s">
        <v>3</v>
      </c>
      <c r="H135" s="39">
        <v>10</v>
      </c>
      <c r="I135" s="56"/>
      <c r="J135" s="57"/>
      <c r="K135" s="57"/>
      <c r="L135" s="57"/>
      <c r="M135" s="57"/>
    </row>
    <row r="136" spans="1:13" x14ac:dyDescent="0.25">
      <c r="A136" s="10">
        <v>7</v>
      </c>
      <c r="B136" s="23" t="s">
        <v>15</v>
      </c>
      <c r="C136" s="43" t="s">
        <v>5</v>
      </c>
      <c r="D136" s="1" t="s">
        <v>1</v>
      </c>
      <c r="E136" s="4" t="s">
        <v>16</v>
      </c>
      <c r="F136" s="38">
        <v>73</v>
      </c>
      <c r="G136" s="43" t="s">
        <v>3</v>
      </c>
      <c r="H136" s="39">
        <v>46</v>
      </c>
      <c r="I136" s="56"/>
      <c r="J136" s="57"/>
      <c r="K136" s="57"/>
      <c r="L136" s="57"/>
      <c r="M136" s="57"/>
    </row>
    <row r="137" spans="1:13" x14ac:dyDescent="0.25">
      <c r="A137" s="20">
        <v>92</v>
      </c>
      <c r="B137" s="23" t="s">
        <v>15</v>
      </c>
      <c r="C137" s="1" t="s">
        <v>5</v>
      </c>
      <c r="D137" s="1" t="s">
        <v>39</v>
      </c>
      <c r="E137" s="7">
        <v>44746</v>
      </c>
      <c r="F137" s="47">
        <v>71</v>
      </c>
      <c r="G137" s="1" t="s">
        <v>3</v>
      </c>
      <c r="H137" s="1">
        <v>29</v>
      </c>
      <c r="I137" s="56"/>
      <c r="J137" s="57"/>
      <c r="K137" s="57"/>
      <c r="L137" s="57"/>
      <c r="M137" s="57"/>
    </row>
    <row r="138" spans="1:13" x14ac:dyDescent="0.25">
      <c r="A138" s="1">
        <v>46</v>
      </c>
      <c r="B138" s="23" t="s">
        <v>84</v>
      </c>
      <c r="C138" s="1" t="s">
        <v>0</v>
      </c>
      <c r="D138" s="1" t="s">
        <v>41</v>
      </c>
      <c r="E138" s="1" t="s">
        <v>85</v>
      </c>
      <c r="F138" s="47">
        <v>68</v>
      </c>
      <c r="G138" s="43" t="s">
        <v>22</v>
      </c>
      <c r="H138" s="35">
        <v>21</v>
      </c>
      <c r="I138" s="56"/>
      <c r="J138" s="57"/>
      <c r="K138" s="57"/>
      <c r="L138" s="57"/>
      <c r="M138" s="57"/>
    </row>
    <row r="139" spans="1:13" x14ac:dyDescent="0.25">
      <c r="A139" s="1">
        <v>117</v>
      </c>
      <c r="B139" s="23" t="s">
        <v>174</v>
      </c>
      <c r="C139" s="13" t="s">
        <v>5</v>
      </c>
      <c r="D139" s="1" t="s">
        <v>41</v>
      </c>
      <c r="E139" s="7">
        <v>44805</v>
      </c>
      <c r="F139" s="18">
        <v>65</v>
      </c>
      <c r="G139" s="1" t="s">
        <v>22</v>
      </c>
      <c r="H139" s="1">
        <v>30</v>
      </c>
      <c r="I139" s="56"/>
      <c r="J139" s="57"/>
      <c r="K139" s="57"/>
      <c r="L139" s="57"/>
      <c r="M139" s="57"/>
    </row>
    <row r="140" spans="1:13" x14ac:dyDescent="0.25">
      <c r="A140" s="1">
        <v>15</v>
      </c>
      <c r="B140" s="23" t="s">
        <v>32</v>
      </c>
      <c r="C140" s="4" t="s">
        <v>5</v>
      </c>
      <c r="D140" s="3" t="s">
        <v>1</v>
      </c>
      <c r="E140" s="1" t="s">
        <v>33</v>
      </c>
      <c r="F140" s="34">
        <v>78</v>
      </c>
      <c r="G140" s="4" t="s">
        <v>3</v>
      </c>
      <c r="H140" s="39">
        <v>33</v>
      </c>
      <c r="I140" s="56"/>
      <c r="J140" s="57"/>
      <c r="K140" s="57"/>
      <c r="L140" s="57"/>
      <c r="M140" s="57"/>
    </row>
    <row r="141" spans="1:13" x14ac:dyDescent="0.25">
      <c r="A141" s="10">
        <v>98</v>
      </c>
      <c r="B141" s="23" t="s">
        <v>149</v>
      </c>
      <c r="C141" s="13" t="s">
        <v>5</v>
      </c>
      <c r="D141" s="3" t="s">
        <v>12</v>
      </c>
      <c r="E141" s="14">
        <v>44759</v>
      </c>
      <c r="F141" s="45">
        <v>86</v>
      </c>
      <c r="G141" s="1" t="s">
        <v>22</v>
      </c>
      <c r="H141" s="1">
        <v>22</v>
      </c>
      <c r="I141" s="56"/>
      <c r="J141" s="57"/>
      <c r="K141" s="57"/>
      <c r="L141" s="57"/>
      <c r="M141" s="57"/>
    </row>
    <row r="142" spans="1:13" x14ac:dyDescent="0.25">
      <c r="A142" s="1">
        <v>50</v>
      </c>
      <c r="B142" s="23" t="s">
        <v>91</v>
      </c>
      <c r="C142" s="1" t="s">
        <v>5</v>
      </c>
      <c r="D142" s="1" t="s">
        <v>39</v>
      </c>
      <c r="E142" s="7">
        <v>44662</v>
      </c>
      <c r="F142" s="47">
        <v>72</v>
      </c>
      <c r="G142" s="4" t="s">
        <v>3</v>
      </c>
      <c r="H142" s="35">
        <v>29</v>
      </c>
      <c r="I142" s="56"/>
      <c r="J142" s="57"/>
      <c r="K142" s="57"/>
      <c r="L142" s="57"/>
      <c r="M142" s="57"/>
    </row>
    <row r="143" spans="1:13" x14ac:dyDescent="0.25">
      <c r="A143" s="10">
        <v>144</v>
      </c>
      <c r="B143" s="23" t="s">
        <v>91</v>
      </c>
      <c r="C143" s="4" t="s">
        <v>5</v>
      </c>
      <c r="D143" s="1" t="s">
        <v>39</v>
      </c>
      <c r="E143" s="7">
        <v>44859</v>
      </c>
      <c r="F143" s="18">
        <v>71</v>
      </c>
      <c r="G143" s="4" t="s">
        <v>3</v>
      </c>
      <c r="H143" s="35">
        <v>27</v>
      </c>
      <c r="I143" s="56"/>
      <c r="J143" s="57"/>
      <c r="K143" s="57"/>
      <c r="L143" s="57"/>
      <c r="M143" s="57"/>
    </row>
    <row r="144" spans="1:13" ht="30" x14ac:dyDescent="0.25">
      <c r="A144" s="20">
        <v>10</v>
      </c>
      <c r="B144" s="23" t="s">
        <v>20</v>
      </c>
      <c r="C144" s="1" t="s">
        <v>57</v>
      </c>
      <c r="D144" s="1" t="s">
        <v>12</v>
      </c>
      <c r="E144" s="5" t="s">
        <v>21</v>
      </c>
      <c r="F144" s="49">
        <v>93</v>
      </c>
      <c r="G144" s="43" t="s">
        <v>22</v>
      </c>
      <c r="H144" s="39">
        <v>7</v>
      </c>
      <c r="I144" s="56"/>
      <c r="J144" s="57"/>
      <c r="K144" s="57"/>
      <c r="L144" s="57"/>
      <c r="M144" s="57"/>
    </row>
    <row r="145" spans="1:13" x14ac:dyDescent="0.25">
      <c r="A145" s="1">
        <v>39</v>
      </c>
      <c r="B145" s="23" t="s">
        <v>75</v>
      </c>
      <c r="C145" s="1" t="s">
        <v>57</v>
      </c>
      <c r="D145" s="1" t="s">
        <v>50</v>
      </c>
      <c r="E145" s="1" t="s">
        <v>76</v>
      </c>
      <c r="F145" s="47">
        <v>75</v>
      </c>
      <c r="G145" s="4" t="s">
        <v>3</v>
      </c>
      <c r="H145" s="35">
        <v>24</v>
      </c>
      <c r="I145" s="56"/>
      <c r="J145" s="57"/>
      <c r="K145" s="57"/>
      <c r="L145" s="57"/>
      <c r="M145" s="57"/>
    </row>
    <row r="146" spans="1:13" x14ac:dyDescent="0.25">
      <c r="A146" s="1">
        <v>53</v>
      </c>
      <c r="B146" s="23" t="s">
        <v>75</v>
      </c>
      <c r="C146" s="4" t="s">
        <v>24</v>
      </c>
      <c r="D146" s="1" t="s">
        <v>41</v>
      </c>
      <c r="E146" s="3" t="s">
        <v>95</v>
      </c>
      <c r="F146" s="47">
        <v>74</v>
      </c>
      <c r="G146" s="4" t="s">
        <v>3</v>
      </c>
      <c r="H146" s="35">
        <v>20</v>
      </c>
      <c r="I146" s="56"/>
      <c r="J146" s="57"/>
      <c r="K146" s="57"/>
      <c r="L146" s="57"/>
      <c r="M146" s="57"/>
    </row>
    <row r="147" spans="1:13" x14ac:dyDescent="0.25">
      <c r="A147" s="1">
        <v>71</v>
      </c>
      <c r="B147" s="23" t="s">
        <v>75</v>
      </c>
      <c r="C147" s="8" t="s">
        <v>24</v>
      </c>
      <c r="D147" s="3" t="s">
        <v>12</v>
      </c>
      <c r="E147" s="8" t="s">
        <v>119</v>
      </c>
      <c r="F147" s="47">
        <v>75</v>
      </c>
      <c r="G147" s="3" t="s">
        <v>3</v>
      </c>
      <c r="H147" s="1">
        <v>14</v>
      </c>
      <c r="I147" s="56"/>
      <c r="J147" s="57"/>
      <c r="K147" s="57"/>
      <c r="L147" s="57"/>
      <c r="M147" s="57"/>
    </row>
    <row r="148" spans="1:13" x14ac:dyDescent="0.25">
      <c r="A148" s="10">
        <v>87</v>
      </c>
      <c r="B148" s="23" t="s">
        <v>75</v>
      </c>
      <c r="C148" s="1" t="s">
        <v>24</v>
      </c>
      <c r="D148" s="3" t="s">
        <v>50</v>
      </c>
      <c r="E148" s="8" t="s">
        <v>139</v>
      </c>
      <c r="F148" s="36" t="s">
        <v>140</v>
      </c>
      <c r="G148" s="1" t="s">
        <v>3</v>
      </c>
      <c r="H148" s="1">
        <v>20</v>
      </c>
      <c r="I148" s="56"/>
      <c r="J148" s="57"/>
      <c r="K148" s="57"/>
      <c r="L148" s="57"/>
      <c r="M148" s="57"/>
    </row>
    <row r="149" spans="1:13" x14ac:dyDescent="0.25">
      <c r="A149" s="1">
        <v>141</v>
      </c>
      <c r="B149" s="23" t="s">
        <v>75</v>
      </c>
      <c r="C149" s="1" t="s">
        <v>24</v>
      </c>
      <c r="D149" s="1" t="s">
        <v>161</v>
      </c>
      <c r="E149" s="1" t="s">
        <v>196</v>
      </c>
      <c r="F149" s="18">
        <v>71</v>
      </c>
      <c r="G149" s="4" t="s">
        <v>3</v>
      </c>
      <c r="H149" s="35">
        <v>21</v>
      </c>
      <c r="I149" s="56"/>
      <c r="J149" s="57"/>
      <c r="K149" s="57"/>
      <c r="L149" s="57"/>
      <c r="M149" s="57"/>
    </row>
    <row r="150" spans="1:13" x14ac:dyDescent="0.25">
      <c r="A150" s="10">
        <v>156</v>
      </c>
      <c r="B150" s="23" t="s">
        <v>75</v>
      </c>
      <c r="C150" s="10" t="s">
        <v>24</v>
      </c>
      <c r="D150" s="10" t="s">
        <v>181</v>
      </c>
      <c r="E150" s="10" t="s">
        <v>208</v>
      </c>
      <c r="F150" s="18">
        <v>74</v>
      </c>
      <c r="G150" s="9" t="s">
        <v>3</v>
      </c>
      <c r="H150" s="10">
        <v>20</v>
      </c>
      <c r="I150" s="56"/>
      <c r="J150" s="57"/>
      <c r="K150" s="57"/>
      <c r="L150" s="57"/>
      <c r="M150" s="57"/>
    </row>
    <row r="151" spans="1:13" x14ac:dyDescent="0.25">
      <c r="A151" s="20">
        <v>62</v>
      </c>
      <c r="B151" s="23" t="s">
        <v>109</v>
      </c>
      <c r="C151" s="10" t="s">
        <v>0</v>
      </c>
      <c r="D151" s="11" t="s">
        <v>12</v>
      </c>
      <c r="E151" s="22" t="s">
        <v>110</v>
      </c>
      <c r="F151" s="45">
        <v>88</v>
      </c>
      <c r="G151" s="11" t="s">
        <v>3</v>
      </c>
      <c r="H151" s="11">
        <v>13</v>
      </c>
      <c r="I151" s="56"/>
      <c r="J151" s="57"/>
      <c r="K151" s="57"/>
      <c r="L151" s="57"/>
      <c r="M151" s="57"/>
    </row>
    <row r="152" spans="1:13" x14ac:dyDescent="0.25">
      <c r="A152" s="1">
        <v>68</v>
      </c>
      <c r="B152" s="23" t="s">
        <v>115</v>
      </c>
      <c r="C152" s="1" t="s">
        <v>71</v>
      </c>
      <c r="D152" s="11" t="s">
        <v>12</v>
      </c>
      <c r="E152" s="22" t="s">
        <v>116</v>
      </c>
      <c r="F152" s="45">
        <v>94</v>
      </c>
      <c r="G152" s="11" t="s">
        <v>3</v>
      </c>
      <c r="H152" s="10">
        <v>4</v>
      </c>
      <c r="I152" s="56"/>
      <c r="J152" s="57"/>
      <c r="K152" s="57"/>
      <c r="L152" s="57"/>
      <c r="M152" s="57"/>
    </row>
    <row r="153" spans="1:13" x14ac:dyDescent="0.25">
      <c r="A153" s="1">
        <v>150</v>
      </c>
      <c r="B153" s="23" t="s">
        <v>115</v>
      </c>
      <c r="C153" s="9" t="s">
        <v>5</v>
      </c>
      <c r="D153" s="10" t="s">
        <v>39</v>
      </c>
      <c r="E153" s="19">
        <v>44871</v>
      </c>
      <c r="F153" s="18">
        <v>72</v>
      </c>
      <c r="G153" s="9" t="s">
        <v>3</v>
      </c>
      <c r="H153" s="10">
        <v>16</v>
      </c>
      <c r="I153" s="56"/>
      <c r="J153" s="57"/>
      <c r="K153" s="57"/>
      <c r="L153" s="57"/>
      <c r="M153" s="57"/>
    </row>
    <row r="154" spans="1:13" x14ac:dyDescent="0.25">
      <c r="A154" s="1">
        <v>22</v>
      </c>
      <c r="B154" s="23" t="s">
        <v>165</v>
      </c>
      <c r="C154" s="4" t="s">
        <v>0</v>
      </c>
      <c r="D154" s="1" t="s">
        <v>39</v>
      </c>
      <c r="E154" s="1" t="s">
        <v>45</v>
      </c>
      <c r="F154" s="38">
        <v>69</v>
      </c>
      <c r="G154" s="4" t="s">
        <v>3</v>
      </c>
      <c r="H154" s="35">
        <v>21</v>
      </c>
      <c r="I154" s="56"/>
      <c r="J154" s="57"/>
      <c r="K154" s="57"/>
      <c r="L154" s="57"/>
      <c r="M154" s="57"/>
    </row>
    <row r="155" spans="1:13" x14ac:dyDescent="0.25">
      <c r="A155" s="10">
        <v>94</v>
      </c>
      <c r="B155" s="23" t="s">
        <v>145</v>
      </c>
      <c r="C155" s="10" t="s">
        <v>0</v>
      </c>
      <c r="D155" s="1" t="s">
        <v>133</v>
      </c>
      <c r="E155" s="1" t="s">
        <v>146</v>
      </c>
      <c r="F155" s="37">
        <v>74</v>
      </c>
      <c r="G155" s="1" t="s">
        <v>3</v>
      </c>
      <c r="H155" s="1">
        <v>20</v>
      </c>
      <c r="I155" s="56"/>
      <c r="J155" s="57"/>
      <c r="K155" s="57"/>
      <c r="L155" s="57"/>
      <c r="M155" s="57"/>
    </row>
    <row r="156" spans="1:13" x14ac:dyDescent="0.25">
      <c r="A156" s="1">
        <v>6</v>
      </c>
      <c r="B156" s="23" t="s">
        <v>145</v>
      </c>
      <c r="C156" s="43" t="s">
        <v>0</v>
      </c>
      <c r="D156" s="10" t="s">
        <v>12</v>
      </c>
      <c r="E156" s="9" t="s">
        <v>14</v>
      </c>
      <c r="F156" s="49">
        <v>83</v>
      </c>
      <c r="G156" s="50" t="s">
        <v>3</v>
      </c>
      <c r="H156" s="51">
        <v>17</v>
      </c>
      <c r="I156" s="56"/>
      <c r="J156" s="57"/>
      <c r="K156" s="57"/>
      <c r="L156" s="57"/>
      <c r="M156" s="57"/>
    </row>
    <row r="157" spans="1:13" x14ac:dyDescent="0.25">
      <c r="A157" s="10">
        <v>128</v>
      </c>
      <c r="B157" s="23" t="s">
        <v>78</v>
      </c>
      <c r="C157" s="9" t="s">
        <v>5</v>
      </c>
      <c r="D157" s="10" t="s">
        <v>6</v>
      </c>
      <c r="E157" s="6" t="s">
        <v>184</v>
      </c>
      <c r="F157" s="17">
        <v>94</v>
      </c>
      <c r="G157" s="10" t="s">
        <v>3</v>
      </c>
      <c r="H157" s="1">
        <v>17</v>
      </c>
      <c r="I157" s="56"/>
      <c r="J157" s="57"/>
      <c r="K157" s="57"/>
      <c r="L157" s="57"/>
      <c r="M157" s="57"/>
    </row>
    <row r="158" spans="1:13" x14ac:dyDescent="0.25">
      <c r="A158" s="20">
        <v>86</v>
      </c>
      <c r="B158" s="23" t="s">
        <v>137</v>
      </c>
      <c r="C158" s="1" t="s">
        <v>57</v>
      </c>
      <c r="D158" s="1" t="s">
        <v>47</v>
      </c>
      <c r="E158" s="1" t="s">
        <v>138</v>
      </c>
      <c r="F158" s="36">
        <v>96</v>
      </c>
      <c r="G158" s="1" t="s">
        <v>3</v>
      </c>
      <c r="H158" s="1">
        <v>8</v>
      </c>
      <c r="I158" s="56"/>
      <c r="J158" s="57"/>
      <c r="K158" s="57"/>
      <c r="L158" s="57"/>
      <c r="M158" s="57"/>
    </row>
    <row r="159" spans="1:13" x14ac:dyDescent="0.25">
      <c r="A159" s="1">
        <v>130</v>
      </c>
      <c r="B159" s="23" t="s">
        <v>137</v>
      </c>
      <c r="C159" s="10" t="s">
        <v>71</v>
      </c>
      <c r="D159" s="1" t="s">
        <v>181</v>
      </c>
      <c r="E159" s="7">
        <v>44826</v>
      </c>
      <c r="F159" s="17">
        <v>86</v>
      </c>
      <c r="G159" s="1" t="s">
        <v>3</v>
      </c>
      <c r="H159" s="1">
        <v>8</v>
      </c>
      <c r="I159" s="56"/>
      <c r="J159" s="57"/>
      <c r="K159" s="57"/>
      <c r="L159" s="57"/>
      <c r="M159" s="57"/>
    </row>
    <row r="160" spans="1:13" x14ac:dyDescent="0.25">
      <c r="A160" s="1">
        <v>172</v>
      </c>
      <c r="B160" s="23" t="s">
        <v>137</v>
      </c>
      <c r="C160" s="1" t="s">
        <v>57</v>
      </c>
      <c r="D160" s="10" t="s">
        <v>41</v>
      </c>
      <c r="E160" s="7">
        <v>44919</v>
      </c>
      <c r="F160" s="17">
        <v>88</v>
      </c>
      <c r="G160" s="9" t="s">
        <v>3</v>
      </c>
      <c r="H160" s="1">
        <v>12</v>
      </c>
      <c r="I160" s="56"/>
      <c r="J160" s="57"/>
      <c r="K160" s="57"/>
      <c r="L160" s="57"/>
      <c r="M160" s="57"/>
    </row>
    <row r="161" spans="1:13" x14ac:dyDescent="0.25">
      <c r="A161" s="1">
        <v>34</v>
      </c>
      <c r="B161" s="23" t="s">
        <v>65</v>
      </c>
      <c r="C161" s="1" t="s">
        <v>5</v>
      </c>
      <c r="D161" s="1" t="s">
        <v>41</v>
      </c>
      <c r="E161" s="1" t="s">
        <v>66</v>
      </c>
      <c r="F161" s="52">
        <v>74</v>
      </c>
      <c r="G161" s="4" t="s">
        <v>3</v>
      </c>
      <c r="H161" s="35">
        <v>31</v>
      </c>
      <c r="I161" s="56"/>
      <c r="J161" s="57"/>
      <c r="K161" s="57"/>
      <c r="L161" s="57"/>
      <c r="M161" s="57"/>
    </row>
    <row r="162" spans="1:13" x14ac:dyDescent="0.25">
      <c r="A162" s="10">
        <v>127</v>
      </c>
      <c r="B162" s="23" t="s">
        <v>65</v>
      </c>
      <c r="C162" s="4" t="s">
        <v>5</v>
      </c>
      <c r="D162" s="10" t="s">
        <v>161</v>
      </c>
      <c r="E162" s="6" t="s">
        <v>183</v>
      </c>
      <c r="F162" s="17">
        <v>77</v>
      </c>
      <c r="G162" s="10" t="s">
        <v>3</v>
      </c>
      <c r="H162" s="1">
        <v>34</v>
      </c>
      <c r="I162" s="56"/>
      <c r="J162" s="57"/>
      <c r="K162" s="57"/>
      <c r="L162" s="57"/>
      <c r="M162" s="57"/>
    </row>
    <row r="163" spans="1:13" x14ac:dyDescent="0.25">
      <c r="A163" s="1">
        <v>9</v>
      </c>
      <c r="B163" s="23" t="s">
        <v>59</v>
      </c>
      <c r="C163" s="43" t="s">
        <v>0</v>
      </c>
      <c r="D163" s="1" t="s">
        <v>6</v>
      </c>
      <c r="E163" s="1" t="s">
        <v>19</v>
      </c>
      <c r="F163" s="34">
        <v>90</v>
      </c>
      <c r="G163" s="4" t="s">
        <v>3</v>
      </c>
      <c r="H163" s="35">
        <v>18</v>
      </c>
      <c r="I163" s="56"/>
      <c r="J163" s="57"/>
      <c r="K163" s="57"/>
      <c r="L163" s="57"/>
      <c r="M163" s="57"/>
    </row>
    <row r="164" spans="1:13" x14ac:dyDescent="0.25">
      <c r="A164" s="1">
        <v>30</v>
      </c>
      <c r="B164" s="23" t="s">
        <v>59</v>
      </c>
      <c r="C164" s="1" t="s">
        <v>0</v>
      </c>
      <c r="D164" s="10" t="s">
        <v>39</v>
      </c>
      <c r="E164" s="1" t="s">
        <v>51</v>
      </c>
      <c r="F164" s="36">
        <v>87</v>
      </c>
      <c r="G164" s="4" t="s">
        <v>3</v>
      </c>
      <c r="H164" s="35">
        <v>12</v>
      </c>
      <c r="I164" s="56"/>
      <c r="J164" s="57"/>
      <c r="K164" s="57"/>
      <c r="L164" s="57"/>
      <c r="M164" s="57"/>
    </row>
    <row r="165" spans="1:13" x14ac:dyDescent="0.25">
      <c r="A165" s="20">
        <v>121</v>
      </c>
      <c r="B165" s="23" t="s">
        <v>61</v>
      </c>
      <c r="C165" s="4" t="s">
        <v>0</v>
      </c>
      <c r="D165" s="1" t="s">
        <v>47</v>
      </c>
      <c r="E165" s="1" t="s">
        <v>177</v>
      </c>
      <c r="F165" s="16">
        <v>93</v>
      </c>
      <c r="G165" s="1" t="s">
        <v>3</v>
      </c>
      <c r="H165" s="1">
        <v>9</v>
      </c>
      <c r="I165" s="56"/>
      <c r="J165" s="57"/>
      <c r="K165" s="57"/>
      <c r="L165" s="57"/>
      <c r="M165" s="57"/>
    </row>
    <row r="166" spans="1:13" x14ac:dyDescent="0.25">
      <c r="A166" s="1">
        <v>131</v>
      </c>
      <c r="B166" s="23" t="s">
        <v>61</v>
      </c>
      <c r="C166" s="9" t="s">
        <v>0</v>
      </c>
      <c r="D166" s="1" t="s">
        <v>161</v>
      </c>
      <c r="E166" s="7">
        <v>44826</v>
      </c>
      <c r="F166" s="17">
        <v>89</v>
      </c>
      <c r="G166" s="1" t="s">
        <v>3</v>
      </c>
      <c r="H166" s="1">
        <v>9</v>
      </c>
      <c r="I166" s="56"/>
      <c r="J166" s="57"/>
      <c r="K166" s="57"/>
      <c r="L166" s="57"/>
      <c r="M166" s="57"/>
    </row>
    <row r="167" spans="1:13" x14ac:dyDescent="0.25">
      <c r="A167" s="1">
        <v>134</v>
      </c>
      <c r="B167" s="23" t="s">
        <v>61</v>
      </c>
      <c r="C167" s="9" t="s">
        <v>0</v>
      </c>
      <c r="D167" s="1" t="s">
        <v>181</v>
      </c>
      <c r="E167" s="1" t="s">
        <v>189</v>
      </c>
      <c r="F167" s="16">
        <v>95</v>
      </c>
      <c r="G167" s="4" t="s">
        <v>3</v>
      </c>
      <c r="H167" s="35">
        <v>10</v>
      </c>
      <c r="I167" s="56"/>
      <c r="J167" s="57"/>
      <c r="K167" s="57"/>
      <c r="L167" s="57"/>
      <c r="M167" s="57"/>
    </row>
    <row r="168" spans="1:13" x14ac:dyDescent="0.25">
      <c r="A168" s="1">
        <v>20</v>
      </c>
      <c r="B168" s="23" t="s">
        <v>61</v>
      </c>
      <c r="C168" s="4" t="s">
        <v>0</v>
      </c>
      <c r="D168" s="3" t="s">
        <v>41</v>
      </c>
      <c r="E168" s="1" t="s">
        <v>42</v>
      </c>
      <c r="F168" s="53">
        <v>92</v>
      </c>
      <c r="G168" s="4" t="s">
        <v>3</v>
      </c>
      <c r="H168" s="35">
        <v>7</v>
      </c>
      <c r="I168" s="56"/>
      <c r="J168" s="57"/>
      <c r="K168" s="57"/>
      <c r="L168" s="57"/>
      <c r="M168" s="57"/>
    </row>
    <row r="169" spans="1:13" x14ac:dyDescent="0.25">
      <c r="A169" s="10">
        <v>109</v>
      </c>
      <c r="B169" s="23" t="s">
        <v>61</v>
      </c>
      <c r="C169" s="9" t="s">
        <v>0</v>
      </c>
      <c r="D169" s="3" t="s">
        <v>161</v>
      </c>
      <c r="E169" s="1" t="s">
        <v>163</v>
      </c>
      <c r="F169" s="17">
        <v>93</v>
      </c>
      <c r="G169" s="1" t="s">
        <v>3</v>
      </c>
      <c r="H169" s="1">
        <v>5</v>
      </c>
      <c r="I169" s="56"/>
      <c r="J169" s="57"/>
      <c r="K169" s="57"/>
      <c r="L169" s="57"/>
      <c r="M169" s="57"/>
    </row>
    <row r="170" spans="1:13" x14ac:dyDescent="0.25">
      <c r="A170" s="10">
        <v>32</v>
      </c>
      <c r="B170" s="23" t="s">
        <v>61</v>
      </c>
      <c r="C170" s="1" t="s">
        <v>0</v>
      </c>
      <c r="D170" s="1" t="s">
        <v>41</v>
      </c>
      <c r="E170" s="1" t="s">
        <v>62</v>
      </c>
      <c r="F170" s="45">
        <v>86</v>
      </c>
      <c r="G170" s="4" t="s">
        <v>3</v>
      </c>
      <c r="H170" s="35">
        <v>13</v>
      </c>
      <c r="I170" s="56"/>
      <c r="J170" s="57"/>
      <c r="K170" s="57"/>
      <c r="L170" s="57"/>
      <c r="M170" s="57"/>
    </row>
    <row r="171" spans="1:13" x14ac:dyDescent="0.25">
      <c r="A171" s="10">
        <v>57</v>
      </c>
      <c r="B171" s="23" t="s">
        <v>61</v>
      </c>
      <c r="C171" s="1" t="s">
        <v>0</v>
      </c>
      <c r="D171" s="3" t="s">
        <v>12</v>
      </c>
      <c r="E171" s="3" t="s">
        <v>102</v>
      </c>
      <c r="F171" s="45">
        <v>94</v>
      </c>
      <c r="G171" s="3" t="s">
        <v>3</v>
      </c>
      <c r="H171" s="3">
        <v>10</v>
      </c>
      <c r="I171" s="56"/>
      <c r="J171" s="57"/>
      <c r="K171" s="57"/>
      <c r="L171" s="57"/>
      <c r="M171" s="57"/>
    </row>
    <row r="172" spans="1:13" x14ac:dyDescent="0.25">
      <c r="A172" s="10">
        <v>64</v>
      </c>
      <c r="B172" s="23" t="s">
        <v>61</v>
      </c>
      <c r="C172" s="1" t="s">
        <v>0</v>
      </c>
      <c r="D172" s="3" t="s">
        <v>6</v>
      </c>
      <c r="E172" s="8" t="s">
        <v>112</v>
      </c>
      <c r="F172" s="45">
        <v>95</v>
      </c>
      <c r="G172" s="3" t="s">
        <v>3</v>
      </c>
      <c r="H172" s="3">
        <v>21</v>
      </c>
      <c r="I172" s="56"/>
      <c r="J172" s="57"/>
      <c r="K172" s="57"/>
      <c r="L172" s="57"/>
      <c r="M172" s="57"/>
    </row>
  </sheetData>
  <autoFilter ref="A1:H172">
    <sortState ref="A2:I177">
      <sortCondition ref="B1:B178"/>
    </sortState>
  </autoFilter>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'C:\Users\avkononov5\Desktop\Журналы\[Журнал регистрации выявленных нарушений  10.08.2022.xlsx]TechList'!#REF!</xm:f>
          </x14:formula1>
          <xm:sqref>B120:B121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M29"/>
  <sheetViews>
    <sheetView tabSelected="1" zoomScaleNormal="100" zoomScaleSheetLayoutView="100" workbookViewId="0">
      <selection sqref="A1:M1"/>
    </sheetView>
  </sheetViews>
  <sheetFormatPr defaultColWidth="9.140625" defaultRowHeight="12.75" x14ac:dyDescent="0.2"/>
  <cols>
    <col min="1" max="1" width="22.85546875" style="135" customWidth="1"/>
    <col min="2" max="16384" width="9.140625" style="135"/>
  </cols>
  <sheetData>
    <row r="1" spans="1:13" s="138" customFormat="1" ht="56.25" customHeight="1" x14ac:dyDescent="0.2">
      <c r="A1" s="153" t="s">
        <v>359</v>
      </c>
      <c r="B1" s="153"/>
      <c r="C1" s="153"/>
      <c r="D1" s="153"/>
      <c r="E1" s="153"/>
      <c r="F1" s="153"/>
      <c r="G1" s="153"/>
      <c r="H1" s="153"/>
      <c r="I1" s="153"/>
      <c r="J1" s="153"/>
      <c r="K1" s="153"/>
      <c r="L1" s="153"/>
      <c r="M1" s="153"/>
    </row>
    <row r="2" spans="1:13" ht="20.25" x14ac:dyDescent="0.3">
      <c r="A2" s="139" t="s">
        <v>339</v>
      </c>
    </row>
    <row r="3" spans="1:13" ht="12.75" customHeight="1" x14ac:dyDescent="0.2"/>
    <row r="4" spans="1:13" ht="12.75" customHeight="1" x14ac:dyDescent="0.2"/>
    <row r="5" spans="1:13" ht="12.75" customHeight="1" x14ac:dyDescent="0.2">
      <c r="A5" s="135" t="s">
        <v>347</v>
      </c>
    </row>
    <row r="6" spans="1:13" ht="12.75" customHeight="1" x14ac:dyDescent="0.25">
      <c r="A6" s="140" t="s">
        <v>351</v>
      </c>
      <c r="D6" s="140"/>
    </row>
    <row r="7" spans="1:13" ht="12.75" customHeight="1" x14ac:dyDescent="0.25">
      <c r="A7" s="140" t="s">
        <v>71</v>
      </c>
    </row>
    <row r="8" spans="1:13" ht="12.75" customHeight="1" x14ac:dyDescent="0.25">
      <c r="A8" s="140" t="s">
        <v>57</v>
      </c>
    </row>
    <row r="9" spans="1:13" ht="12.75" customHeight="1" x14ac:dyDescent="0.25">
      <c r="A9" s="140" t="s">
        <v>0</v>
      </c>
    </row>
    <row r="10" spans="1:13" ht="12.75" customHeight="1" x14ac:dyDescent="0.25">
      <c r="A10" s="140" t="s">
        <v>348</v>
      </c>
    </row>
    <row r="11" spans="1:13" ht="12.75" customHeight="1" x14ac:dyDescent="0.25">
      <c r="A11" s="140" t="s">
        <v>24</v>
      </c>
    </row>
    <row r="12" spans="1:13" ht="12.75" customHeight="1" x14ac:dyDescent="0.2"/>
    <row r="13" spans="1:13" ht="12.75" customHeight="1" x14ac:dyDescent="0.2"/>
    <row r="14" spans="1:13" ht="12.75" customHeight="1" x14ac:dyDescent="0.2"/>
    <row r="15" spans="1:13" ht="12.75" customHeight="1" x14ac:dyDescent="0.2"/>
    <row r="16" spans="1:1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sheetData>
  <mergeCells count="1">
    <mergeCell ref="A1:M1"/>
  </mergeCells>
  <hyperlinks>
    <hyperlink ref="A6" location="Сводная!A1" display="Сводная"/>
    <hyperlink ref="A7" location="ОиР!A1" display="Обслуживание и ремонт"/>
    <hyperlink ref="A8" location="Прочее!A1" display="Прочее"/>
    <hyperlink ref="A9" location="Скважинные!A1" display="Скважинные работы"/>
    <hyperlink ref="A10" location="СМР!A1" display="Строительно-монтажные работы"/>
    <hyperlink ref="A11" location="Транспорт!A1" display="Транспортные услуги"/>
  </hyperlinks>
  <pageMargins left="0.7" right="0.7" top="0.75" bottom="0.75" header="0.3" footer="0.3"/>
  <pageSetup paperSize="9" scale="68"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6"/>
  <sheetViews>
    <sheetView view="pageBreakPreview" zoomScale="70" zoomScaleNormal="70" zoomScaleSheetLayoutView="70" workbookViewId="0">
      <pane ySplit="4" topLeftCell="A5" activePane="bottomLeft" state="frozen"/>
      <selection activeCell="A6" sqref="A6"/>
      <selection pane="bottomLeft" sqref="A1:AB1"/>
    </sheetView>
  </sheetViews>
  <sheetFormatPr defaultRowHeight="15" x14ac:dyDescent="0.25"/>
  <cols>
    <col min="2" max="2" width="23.7109375" customWidth="1"/>
    <col min="3" max="3" width="56.28515625" style="123" customWidth="1"/>
    <col min="4" max="9" width="10.42578125" customWidth="1"/>
    <col min="10" max="25" width="11.5703125" customWidth="1"/>
    <col min="26" max="27" width="23.140625" customWidth="1"/>
    <col min="28" max="28" width="38.5703125" style="123" customWidth="1"/>
    <col min="29" max="29" width="22.42578125" customWidth="1"/>
  </cols>
  <sheetData>
    <row r="1" spans="1:28" ht="73.5" customHeight="1" x14ac:dyDescent="0.25">
      <c r="A1" s="154" t="s">
        <v>340</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row>
    <row r="2" spans="1:28" ht="139.5" customHeight="1" x14ac:dyDescent="0.25">
      <c r="A2" s="155"/>
      <c r="B2" s="155" t="s">
        <v>336</v>
      </c>
      <c r="C2" s="155" t="s">
        <v>341</v>
      </c>
      <c r="D2" s="129" t="s">
        <v>316</v>
      </c>
      <c r="E2" s="129" t="s">
        <v>317</v>
      </c>
      <c r="F2" s="129" t="s">
        <v>312</v>
      </c>
      <c r="G2" s="129" t="s">
        <v>237</v>
      </c>
      <c r="H2" s="129" t="s">
        <v>315</v>
      </c>
      <c r="I2" s="129" t="s">
        <v>253</v>
      </c>
      <c r="J2" s="129" t="s">
        <v>254</v>
      </c>
      <c r="K2" s="129" t="s">
        <v>258</v>
      </c>
      <c r="L2" s="129" t="s">
        <v>259</v>
      </c>
      <c r="M2" s="129" t="s">
        <v>260</v>
      </c>
      <c r="N2" s="129" t="s">
        <v>314</v>
      </c>
      <c r="O2" s="130" t="s">
        <v>320</v>
      </c>
      <c r="P2" s="130" t="s">
        <v>321</v>
      </c>
      <c r="Q2" s="130" t="s">
        <v>316</v>
      </c>
      <c r="R2" s="130" t="s">
        <v>317</v>
      </c>
      <c r="S2" s="130" t="s">
        <v>237</v>
      </c>
      <c r="T2" s="130" t="s">
        <v>315</v>
      </c>
      <c r="U2" s="130" t="s">
        <v>333</v>
      </c>
      <c r="V2" s="130" t="s">
        <v>328</v>
      </c>
      <c r="W2" s="130" t="s">
        <v>327</v>
      </c>
      <c r="X2" s="130" t="s">
        <v>331</v>
      </c>
      <c r="Y2" s="130" t="s">
        <v>332</v>
      </c>
      <c r="Z2" s="155" t="s">
        <v>263</v>
      </c>
      <c r="AA2" s="155" t="s">
        <v>319</v>
      </c>
      <c r="AB2" s="155" t="s">
        <v>264</v>
      </c>
    </row>
    <row r="3" spans="1:28" s="119" customFormat="1" ht="135" customHeight="1" x14ac:dyDescent="0.25">
      <c r="A3" s="155"/>
      <c r="B3" s="155"/>
      <c r="C3" s="155"/>
      <c r="D3" s="122" t="s">
        <v>334</v>
      </c>
      <c r="E3" s="122" t="s">
        <v>334</v>
      </c>
      <c r="F3" s="122" t="s">
        <v>334</v>
      </c>
      <c r="G3" s="122" t="s">
        <v>334</v>
      </c>
      <c r="H3" s="122" t="s">
        <v>334</v>
      </c>
      <c r="I3" s="122" t="s">
        <v>334</v>
      </c>
      <c r="J3" s="122" t="s">
        <v>334</v>
      </c>
      <c r="K3" s="122" t="s">
        <v>334</v>
      </c>
      <c r="L3" s="122" t="s">
        <v>334</v>
      </c>
      <c r="M3" s="122" t="s">
        <v>334</v>
      </c>
      <c r="N3" s="122" t="s">
        <v>334</v>
      </c>
      <c r="O3" s="125" t="s">
        <v>313</v>
      </c>
      <c r="P3" s="125" t="s">
        <v>322</v>
      </c>
      <c r="Q3" s="126" t="s">
        <v>323</v>
      </c>
      <c r="R3" s="126" t="s">
        <v>324</v>
      </c>
      <c r="S3" s="126" t="s">
        <v>325</v>
      </c>
      <c r="T3" s="126" t="s">
        <v>325</v>
      </c>
      <c r="U3" s="126" t="s">
        <v>325</v>
      </c>
      <c r="V3" s="126" t="s">
        <v>326</v>
      </c>
      <c r="W3" s="126" t="s">
        <v>329</v>
      </c>
      <c r="X3" s="126" t="s">
        <v>325</v>
      </c>
      <c r="Y3" s="126" t="s">
        <v>330</v>
      </c>
      <c r="Z3" s="155"/>
      <c r="AA3" s="155"/>
      <c r="AB3" s="155"/>
    </row>
    <row r="4" spans="1:28" s="119" customFormat="1" x14ac:dyDescent="0.25">
      <c r="A4" s="127">
        <v>1</v>
      </c>
      <c r="B4" s="127">
        <v>2</v>
      </c>
      <c r="C4" s="128">
        <v>3</v>
      </c>
      <c r="D4" s="128">
        <v>4</v>
      </c>
      <c r="E4" s="128">
        <v>5</v>
      </c>
      <c r="F4" s="128">
        <v>6</v>
      </c>
      <c r="G4" s="128">
        <v>7</v>
      </c>
      <c r="H4" s="128">
        <v>8</v>
      </c>
      <c r="I4" s="128">
        <v>9</v>
      </c>
      <c r="J4" s="128">
        <v>10</v>
      </c>
      <c r="K4" s="128">
        <v>11</v>
      </c>
      <c r="L4" s="128">
        <v>12</v>
      </c>
      <c r="M4" s="128">
        <v>13</v>
      </c>
      <c r="N4" s="128">
        <v>14</v>
      </c>
      <c r="O4" s="128">
        <v>4</v>
      </c>
      <c r="P4" s="128">
        <v>5</v>
      </c>
      <c r="Q4" s="128">
        <v>6</v>
      </c>
      <c r="R4" s="128">
        <v>7</v>
      </c>
      <c r="S4" s="128">
        <v>8</v>
      </c>
      <c r="T4" s="128">
        <v>9</v>
      </c>
      <c r="U4" s="128">
        <v>10</v>
      </c>
      <c r="V4" s="128">
        <v>11</v>
      </c>
      <c r="W4" s="128">
        <v>12</v>
      </c>
      <c r="X4" s="128">
        <v>13</v>
      </c>
      <c r="Y4" s="128">
        <v>14</v>
      </c>
      <c r="Z4" s="128">
        <v>15</v>
      </c>
      <c r="AA4" s="128">
        <v>16</v>
      </c>
      <c r="AB4" s="128">
        <v>17</v>
      </c>
    </row>
    <row r="5" spans="1:28" x14ac:dyDescent="0.25">
      <c r="A5" s="131">
        <v>1</v>
      </c>
      <c r="B5" s="136" t="s">
        <v>71</v>
      </c>
      <c r="C5" s="137" t="s">
        <v>337</v>
      </c>
      <c r="D5" s="120">
        <v>0</v>
      </c>
      <c r="E5" s="120">
        <v>0</v>
      </c>
      <c r="F5" s="120">
        <v>0</v>
      </c>
      <c r="G5" s="120">
        <v>0</v>
      </c>
      <c r="H5" s="120">
        <v>0</v>
      </c>
      <c r="I5" s="120">
        <v>0</v>
      </c>
      <c r="J5" s="120">
        <v>0</v>
      </c>
      <c r="K5" s="120">
        <v>0</v>
      </c>
      <c r="L5" s="120">
        <v>0</v>
      </c>
      <c r="M5" s="120">
        <v>0</v>
      </c>
      <c r="N5" s="120">
        <v>0</v>
      </c>
      <c r="O5" s="120">
        <v>0</v>
      </c>
      <c r="P5" s="120" t="str">
        <f>IF(F5&gt;0,"Да","Нет")</f>
        <v>Нет</v>
      </c>
      <c r="Q5" s="120">
        <f t="shared" ref="Q5" si="0">D5*(-10)</f>
        <v>0</v>
      </c>
      <c r="R5" s="120">
        <f t="shared" ref="R5" si="1">E5*(-20)</f>
        <v>0</v>
      </c>
      <c r="S5" s="120">
        <f t="shared" ref="S5" si="2">G5*(-5)</f>
        <v>0</v>
      </c>
      <c r="T5" s="120">
        <f t="shared" ref="T5" si="3">H5*(-5)</f>
        <v>0</v>
      </c>
      <c r="U5" s="120">
        <f t="shared" ref="U5" si="4">(I5+J5)*(-5)</f>
        <v>0</v>
      </c>
      <c r="V5" s="120">
        <f t="shared" ref="V5" si="5">IF(K5=0,10,IF(K5&lt;3,5,-5))</f>
        <v>10</v>
      </c>
      <c r="W5" s="120">
        <f t="shared" ref="W5" si="6">IF(L5=100,10,IF(L5&gt;79,5,-5))</f>
        <v>-5</v>
      </c>
      <c r="X5" s="120">
        <f t="shared" ref="X5" si="7">M5*(-5)</f>
        <v>0</v>
      </c>
      <c r="Y5" s="120">
        <f t="shared" ref="Y5" si="8">N5*10</f>
        <v>0</v>
      </c>
      <c r="Z5" s="121">
        <f>IF(P5="Нет",SUM(Q5:Y5)+O5,CONCATENATE("НС200_Рейтинг_",SUM(Q5:Y5)+O5))</f>
        <v>5</v>
      </c>
      <c r="AA5" s="121">
        <v>1</v>
      </c>
      <c r="AB5" s="133" t="s">
        <v>338</v>
      </c>
    </row>
    <row r="6" spans="1:28" x14ac:dyDescent="0.25">
      <c r="C6" s="124"/>
      <c r="D6" s="77"/>
      <c r="E6" s="77"/>
      <c r="F6" s="77"/>
      <c r="G6" s="77"/>
      <c r="H6" s="77"/>
      <c r="I6" s="77"/>
      <c r="J6" s="77"/>
      <c r="K6" s="77"/>
      <c r="L6" s="77"/>
      <c r="M6" s="77"/>
      <c r="N6" s="77"/>
      <c r="O6" s="77"/>
      <c r="P6" s="77"/>
      <c r="Q6" s="77"/>
      <c r="R6" s="77"/>
      <c r="S6" s="77"/>
      <c r="T6" s="77"/>
      <c r="U6" s="77"/>
      <c r="V6" s="77"/>
      <c r="W6" s="77"/>
      <c r="X6" s="77"/>
      <c r="Y6" s="77"/>
      <c r="Z6" s="77"/>
      <c r="AA6" s="77"/>
      <c r="AB6" s="124"/>
    </row>
  </sheetData>
  <autoFilter ref="A4:AB5">
    <sortState ref="A5:AB85">
      <sortCondition ref="B5:B85"/>
      <sortCondition descending="1" ref="Z5:Z85"/>
    </sortState>
  </autoFilter>
  <mergeCells count="7">
    <mergeCell ref="A1:AB1"/>
    <mergeCell ref="Z2:Z3"/>
    <mergeCell ref="AA2:AA3"/>
    <mergeCell ref="AB2:AB3"/>
    <mergeCell ref="C2:C3"/>
    <mergeCell ref="B2:B3"/>
    <mergeCell ref="A2:A3"/>
  </mergeCells>
  <pageMargins left="0.23622047244094491" right="0.23622047244094491" top="0.74803149606299213" bottom="0.74803149606299213" header="0.31496062992125984" footer="0.31496062992125984"/>
  <pageSetup paperSize="8"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A5"/>
  <sheetViews>
    <sheetView view="pageBreakPreview" zoomScaleNormal="70" zoomScaleSheetLayoutView="100" workbookViewId="0">
      <pane ySplit="1" topLeftCell="A2" activePane="bottomLeft" state="frozen"/>
      <selection activeCell="A2" sqref="A2:AB85"/>
      <selection pane="bottomLeft" sqref="A1:AA1"/>
    </sheetView>
  </sheetViews>
  <sheetFormatPr defaultRowHeight="15" x14ac:dyDescent="0.25"/>
  <cols>
    <col min="2" max="2" width="38.42578125" customWidth="1"/>
    <col min="3" max="4" width="6.28515625" customWidth="1"/>
    <col min="5" max="6" width="6.42578125" customWidth="1"/>
    <col min="7" max="7" width="5.42578125" customWidth="1"/>
    <col min="8" max="8" width="12.28515625" customWidth="1"/>
    <col min="9" max="9" width="5.7109375" customWidth="1"/>
    <col min="10" max="10" width="7" customWidth="1"/>
    <col min="11" max="11" width="9.85546875" customWidth="1"/>
    <col min="12" max="12" width="5.42578125" customWidth="1"/>
    <col min="13" max="14" width="5.7109375" customWidth="1"/>
    <col min="15" max="15" width="9.85546875" bestFit="1" customWidth="1"/>
    <col min="16" max="16" width="4.140625" bestFit="1" customWidth="1"/>
    <col min="17" max="19" width="5.7109375" customWidth="1"/>
    <col min="20" max="20" width="12.7109375" bestFit="1" customWidth="1"/>
    <col min="21" max="21" width="21.28515625" bestFit="1" customWidth="1"/>
    <col min="22" max="22" width="18.42578125" style="123" bestFit="1" customWidth="1"/>
    <col min="23" max="23" width="4.140625" bestFit="1" customWidth="1"/>
    <col min="26" max="26" width="33.42578125" customWidth="1"/>
    <col min="27" max="27" width="57" customWidth="1"/>
  </cols>
  <sheetData>
    <row r="1" spans="1:27" ht="84" customHeight="1" x14ac:dyDescent="0.25">
      <c r="A1" s="154" t="s">
        <v>342</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row>
    <row r="2" spans="1:27" ht="176.25" x14ac:dyDescent="0.25">
      <c r="A2" s="155"/>
      <c r="B2" s="155" t="s">
        <v>341</v>
      </c>
      <c r="C2" s="129" t="s">
        <v>316</v>
      </c>
      <c r="D2" s="129" t="s">
        <v>317</v>
      </c>
      <c r="E2" s="129" t="s">
        <v>312</v>
      </c>
      <c r="F2" s="129" t="s">
        <v>237</v>
      </c>
      <c r="G2" s="129" t="s">
        <v>315</v>
      </c>
      <c r="H2" s="129" t="s">
        <v>253</v>
      </c>
      <c r="I2" s="129" t="s">
        <v>254</v>
      </c>
      <c r="J2" s="129" t="s">
        <v>258</v>
      </c>
      <c r="K2" s="129" t="s">
        <v>259</v>
      </c>
      <c r="L2" s="129" t="s">
        <v>260</v>
      </c>
      <c r="M2" s="129" t="s">
        <v>314</v>
      </c>
      <c r="N2" s="130" t="s">
        <v>320</v>
      </c>
      <c r="O2" s="130" t="s">
        <v>321</v>
      </c>
      <c r="P2" s="130" t="s">
        <v>316</v>
      </c>
      <c r="Q2" s="130" t="s">
        <v>317</v>
      </c>
      <c r="R2" s="130" t="s">
        <v>237</v>
      </c>
      <c r="S2" s="130" t="s">
        <v>315</v>
      </c>
      <c r="T2" s="130" t="s">
        <v>333</v>
      </c>
      <c r="U2" s="130" t="s">
        <v>328</v>
      </c>
      <c r="V2" s="130" t="s">
        <v>327</v>
      </c>
      <c r="W2" s="130" t="s">
        <v>331</v>
      </c>
      <c r="X2" s="130" t="s">
        <v>335</v>
      </c>
      <c r="Y2" s="155" t="s">
        <v>263</v>
      </c>
      <c r="Z2" s="155" t="s">
        <v>319</v>
      </c>
      <c r="AA2" s="155" t="s">
        <v>264</v>
      </c>
    </row>
    <row r="3" spans="1:27" ht="162" x14ac:dyDescent="0.25">
      <c r="A3" s="155"/>
      <c r="B3" s="155"/>
      <c r="C3" s="122" t="s">
        <v>334</v>
      </c>
      <c r="D3" s="122" t="s">
        <v>334</v>
      </c>
      <c r="E3" s="122" t="s">
        <v>334</v>
      </c>
      <c r="F3" s="122" t="s">
        <v>334</v>
      </c>
      <c r="G3" s="122" t="s">
        <v>334</v>
      </c>
      <c r="H3" s="122" t="s">
        <v>334</v>
      </c>
      <c r="I3" s="122" t="s">
        <v>334</v>
      </c>
      <c r="J3" s="122" t="s">
        <v>334</v>
      </c>
      <c r="K3" s="122" t="s">
        <v>334</v>
      </c>
      <c r="L3" s="122" t="s">
        <v>334</v>
      </c>
      <c r="M3" s="122" t="s">
        <v>334</v>
      </c>
      <c r="N3" s="125" t="s">
        <v>313</v>
      </c>
      <c r="O3" s="125" t="s">
        <v>322</v>
      </c>
      <c r="P3" s="126" t="s">
        <v>323</v>
      </c>
      <c r="Q3" s="126" t="s">
        <v>324</v>
      </c>
      <c r="R3" s="126" t="s">
        <v>325</v>
      </c>
      <c r="S3" s="126" t="s">
        <v>325</v>
      </c>
      <c r="T3" s="126" t="s">
        <v>325</v>
      </c>
      <c r="U3" s="126" t="s">
        <v>326</v>
      </c>
      <c r="V3" s="126" t="s">
        <v>329</v>
      </c>
      <c r="W3" s="126" t="s">
        <v>325</v>
      </c>
      <c r="X3" s="126" t="s">
        <v>330</v>
      </c>
      <c r="Y3" s="155"/>
      <c r="Z3" s="155"/>
      <c r="AA3" s="155"/>
    </row>
    <row r="4" spans="1:27" x14ac:dyDescent="0.25">
      <c r="A4" s="127">
        <v>1</v>
      </c>
      <c r="B4" s="127">
        <v>2</v>
      </c>
      <c r="C4" s="127">
        <v>4</v>
      </c>
      <c r="D4" s="127">
        <v>5</v>
      </c>
      <c r="E4" s="127">
        <v>6</v>
      </c>
      <c r="F4" s="127">
        <v>7</v>
      </c>
      <c r="G4" s="127">
        <v>8</v>
      </c>
      <c r="H4" s="127">
        <v>9</v>
      </c>
      <c r="I4" s="127">
        <v>10</v>
      </c>
      <c r="J4" s="127">
        <v>11</v>
      </c>
      <c r="K4" s="127">
        <v>12</v>
      </c>
      <c r="L4" s="127">
        <v>13</v>
      </c>
      <c r="M4" s="127">
        <v>15</v>
      </c>
      <c r="N4" s="127">
        <v>3</v>
      </c>
      <c r="O4" s="127">
        <v>4</v>
      </c>
      <c r="P4" s="128">
        <v>5</v>
      </c>
      <c r="Q4" s="128">
        <v>6</v>
      </c>
      <c r="R4" s="128">
        <v>7</v>
      </c>
      <c r="S4" s="128">
        <v>8</v>
      </c>
      <c r="T4" s="128">
        <v>9</v>
      </c>
      <c r="U4" s="128">
        <v>10</v>
      </c>
      <c r="V4" s="128">
        <v>11</v>
      </c>
      <c r="W4" s="128">
        <v>12</v>
      </c>
      <c r="X4" s="128">
        <v>13</v>
      </c>
      <c r="Y4" s="128">
        <v>14</v>
      </c>
      <c r="Z4" s="128">
        <v>15</v>
      </c>
      <c r="AA4" s="128">
        <v>16</v>
      </c>
    </row>
    <row r="5" spans="1:27" x14ac:dyDescent="0.25">
      <c r="A5" s="131">
        <v>1</v>
      </c>
      <c r="B5" s="137" t="s">
        <v>337</v>
      </c>
      <c r="C5" s="120">
        <v>0</v>
      </c>
      <c r="D5" s="120">
        <v>0</v>
      </c>
      <c r="E5" s="120">
        <v>0</v>
      </c>
      <c r="F5" s="120">
        <v>0</v>
      </c>
      <c r="G5" s="120">
        <v>0</v>
      </c>
      <c r="H5" s="120">
        <v>0</v>
      </c>
      <c r="I5" s="120">
        <v>0</v>
      </c>
      <c r="J5" s="120">
        <v>0</v>
      </c>
      <c r="K5" s="120">
        <v>0</v>
      </c>
      <c r="L5" s="120">
        <v>0</v>
      </c>
      <c r="M5" s="120">
        <v>0</v>
      </c>
      <c r="N5" s="120">
        <v>0</v>
      </c>
      <c r="O5" s="120" t="str">
        <f>IF(E5&gt;0,"Да","Нет")</f>
        <v>Нет</v>
      </c>
      <c r="P5" s="120">
        <f>C5*(-10)</f>
        <v>0</v>
      </c>
      <c r="Q5" s="120">
        <f>D5*(-20)</f>
        <v>0</v>
      </c>
      <c r="R5" s="120">
        <f t="shared" ref="R5:S5" si="0">F5*(-5)</f>
        <v>0</v>
      </c>
      <c r="S5" s="120">
        <f t="shared" si="0"/>
        <v>0</v>
      </c>
      <c r="T5" s="120">
        <f>(H5+I5)*(-5)</f>
        <v>0</v>
      </c>
      <c r="U5" s="120">
        <f>IF(J5=0,10,IF(J5&lt;3,5,-5))</f>
        <v>10</v>
      </c>
      <c r="V5" s="120">
        <f>IF(K5=100,10,IF(K5&gt;79,5,-5))</f>
        <v>-5</v>
      </c>
      <c r="W5" s="120">
        <f>L5*(-5)</f>
        <v>0</v>
      </c>
      <c r="X5" s="120">
        <f>M5*10</f>
        <v>0</v>
      </c>
      <c r="Y5" s="121">
        <f>IF(O5="Нет",SUM(P5:X5)+N5,CONCATENATE("НС200_Рейтинг_",SUM(P5:X5)+N5))</f>
        <v>5</v>
      </c>
      <c r="Z5" s="121">
        <v>1</v>
      </c>
      <c r="AA5" s="133" t="s">
        <v>338</v>
      </c>
    </row>
  </sheetData>
  <mergeCells count="6">
    <mergeCell ref="AA2:AA3"/>
    <mergeCell ref="A1:AA1"/>
    <mergeCell ref="A2:A3"/>
    <mergeCell ref="B2:B3"/>
    <mergeCell ref="Y2:Y3"/>
    <mergeCell ref="Z2:Z3"/>
  </mergeCells>
  <pageMargins left="0.23622047244094491" right="0.23622047244094491" top="0.74803149606299213" bottom="0.74803149606299213" header="0.31496062992125984" footer="0.31496062992125984"/>
  <pageSetup paperSize="8"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5"/>
  <sheetViews>
    <sheetView view="pageBreakPreview" zoomScale="70" zoomScaleNormal="70" zoomScaleSheetLayoutView="70" workbookViewId="0">
      <pane ySplit="1" topLeftCell="A2" activePane="bottomLeft" state="frozen"/>
      <selection activeCell="A2" sqref="A2:AB85"/>
      <selection pane="bottomLeft" activeCell="C3" sqref="C3"/>
    </sheetView>
  </sheetViews>
  <sheetFormatPr defaultRowHeight="15" x14ac:dyDescent="0.25"/>
  <cols>
    <col min="2" max="2" width="38.42578125" customWidth="1"/>
    <col min="3" max="4" width="6.28515625" customWidth="1"/>
    <col min="5" max="6" width="6.42578125" customWidth="1"/>
    <col min="7" max="7" width="5" customWidth="1"/>
    <col min="8" max="8" width="12.28515625" customWidth="1"/>
    <col min="9" max="9" width="5.7109375" customWidth="1"/>
    <col min="10" max="11" width="6.85546875" customWidth="1"/>
    <col min="12" max="12" width="5" customWidth="1"/>
    <col min="13" max="14" width="5.7109375" customWidth="1"/>
    <col min="15" max="15" width="7.7109375" bestFit="1" customWidth="1"/>
    <col min="16" max="16" width="4" bestFit="1" customWidth="1"/>
    <col min="17" max="19" width="5.7109375" customWidth="1"/>
    <col min="20" max="20" width="12.28515625" bestFit="1" customWidth="1"/>
    <col min="21" max="21" width="18.28515625" bestFit="1" customWidth="1"/>
    <col min="22" max="22" width="18.28515625" style="123" bestFit="1" customWidth="1"/>
    <col min="23" max="23" width="4" bestFit="1" customWidth="1"/>
    <col min="26" max="26" width="33.42578125" customWidth="1"/>
    <col min="27" max="27" width="57" customWidth="1"/>
  </cols>
  <sheetData>
    <row r="1" spans="1:28" ht="84" customHeight="1" x14ac:dyDescent="0.25">
      <c r="A1" s="154" t="s">
        <v>343</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34"/>
    </row>
    <row r="2" spans="1:28" ht="179.25" customHeight="1" x14ac:dyDescent="0.25">
      <c r="A2" s="155"/>
      <c r="B2" s="155" t="s">
        <v>341</v>
      </c>
      <c r="C2" s="129" t="s">
        <v>316</v>
      </c>
      <c r="D2" s="129" t="s">
        <v>317</v>
      </c>
      <c r="E2" s="129" t="s">
        <v>312</v>
      </c>
      <c r="F2" s="129" t="s">
        <v>237</v>
      </c>
      <c r="G2" s="129" t="s">
        <v>315</v>
      </c>
      <c r="H2" s="129" t="s">
        <v>253</v>
      </c>
      <c r="I2" s="129" t="s">
        <v>254</v>
      </c>
      <c r="J2" s="129" t="s">
        <v>258</v>
      </c>
      <c r="K2" s="129" t="s">
        <v>259</v>
      </c>
      <c r="L2" s="129" t="s">
        <v>260</v>
      </c>
      <c r="M2" s="129" t="s">
        <v>314</v>
      </c>
      <c r="N2" s="130" t="s">
        <v>320</v>
      </c>
      <c r="O2" s="130" t="s">
        <v>321</v>
      </c>
      <c r="P2" s="130" t="s">
        <v>316</v>
      </c>
      <c r="Q2" s="130" t="s">
        <v>317</v>
      </c>
      <c r="R2" s="130" t="s">
        <v>237</v>
      </c>
      <c r="S2" s="130" t="s">
        <v>315</v>
      </c>
      <c r="T2" s="130" t="s">
        <v>333</v>
      </c>
      <c r="U2" s="130" t="s">
        <v>328</v>
      </c>
      <c r="V2" s="130" t="s">
        <v>327</v>
      </c>
      <c r="W2" s="130" t="s">
        <v>331</v>
      </c>
      <c r="X2" s="130" t="s">
        <v>335</v>
      </c>
      <c r="Y2" s="155" t="s">
        <v>263</v>
      </c>
      <c r="Z2" s="155" t="s">
        <v>319</v>
      </c>
      <c r="AA2" s="155" t="s">
        <v>264</v>
      </c>
    </row>
    <row r="3" spans="1:28" ht="162" x14ac:dyDescent="0.25">
      <c r="A3" s="155"/>
      <c r="B3" s="155"/>
      <c r="C3" s="122" t="s">
        <v>334</v>
      </c>
      <c r="D3" s="122" t="s">
        <v>334</v>
      </c>
      <c r="E3" s="122" t="s">
        <v>334</v>
      </c>
      <c r="F3" s="122" t="s">
        <v>334</v>
      </c>
      <c r="G3" s="122" t="s">
        <v>334</v>
      </c>
      <c r="H3" s="122" t="s">
        <v>334</v>
      </c>
      <c r="I3" s="122" t="s">
        <v>334</v>
      </c>
      <c r="J3" s="122" t="s">
        <v>334</v>
      </c>
      <c r="K3" s="122" t="s">
        <v>334</v>
      </c>
      <c r="L3" s="122" t="s">
        <v>334</v>
      </c>
      <c r="M3" s="122" t="s">
        <v>334</v>
      </c>
      <c r="N3" s="125" t="s">
        <v>313</v>
      </c>
      <c r="O3" s="125" t="s">
        <v>322</v>
      </c>
      <c r="P3" s="126" t="s">
        <v>323</v>
      </c>
      <c r="Q3" s="126" t="s">
        <v>324</v>
      </c>
      <c r="R3" s="126" t="s">
        <v>325</v>
      </c>
      <c r="S3" s="126" t="s">
        <v>325</v>
      </c>
      <c r="T3" s="126" t="s">
        <v>325</v>
      </c>
      <c r="U3" s="126" t="s">
        <v>326</v>
      </c>
      <c r="V3" s="126" t="s">
        <v>329</v>
      </c>
      <c r="W3" s="126" t="s">
        <v>325</v>
      </c>
      <c r="X3" s="126" t="s">
        <v>330</v>
      </c>
      <c r="Y3" s="155"/>
      <c r="Z3" s="155"/>
      <c r="AA3" s="155"/>
    </row>
    <row r="4" spans="1:28" x14ac:dyDescent="0.25">
      <c r="A4" s="127">
        <v>1</v>
      </c>
      <c r="B4" s="127">
        <v>2</v>
      </c>
      <c r="C4" s="127">
        <v>4</v>
      </c>
      <c r="D4" s="127">
        <v>5</v>
      </c>
      <c r="E4" s="127">
        <v>6</v>
      </c>
      <c r="F4" s="127">
        <v>7</v>
      </c>
      <c r="G4" s="127">
        <v>8</v>
      </c>
      <c r="H4" s="127">
        <v>9</v>
      </c>
      <c r="I4" s="127">
        <v>10</v>
      </c>
      <c r="J4" s="127">
        <v>11</v>
      </c>
      <c r="K4" s="127">
        <v>12</v>
      </c>
      <c r="L4" s="127">
        <v>13</v>
      </c>
      <c r="M4" s="127">
        <v>15</v>
      </c>
      <c r="N4" s="127">
        <v>3</v>
      </c>
      <c r="O4" s="127">
        <v>4</v>
      </c>
      <c r="P4" s="128">
        <v>5</v>
      </c>
      <c r="Q4" s="128">
        <v>6</v>
      </c>
      <c r="R4" s="128">
        <v>7</v>
      </c>
      <c r="S4" s="128">
        <v>8</v>
      </c>
      <c r="T4" s="128">
        <v>9</v>
      </c>
      <c r="U4" s="128">
        <v>10</v>
      </c>
      <c r="V4" s="128">
        <v>11</v>
      </c>
      <c r="W4" s="128">
        <v>12</v>
      </c>
      <c r="X4" s="128">
        <v>13</v>
      </c>
      <c r="Y4" s="128">
        <v>14</v>
      </c>
      <c r="Z4" s="128">
        <v>15</v>
      </c>
      <c r="AA4" s="128">
        <v>16</v>
      </c>
    </row>
    <row r="5" spans="1:28" x14ac:dyDescent="0.25">
      <c r="A5" s="131">
        <v>1</v>
      </c>
      <c r="B5" s="137" t="s">
        <v>337</v>
      </c>
      <c r="C5" s="120">
        <v>0</v>
      </c>
      <c r="D5" s="120">
        <v>0</v>
      </c>
      <c r="E5" s="120">
        <v>0</v>
      </c>
      <c r="F5" s="120">
        <v>0</v>
      </c>
      <c r="G5" s="120">
        <v>0</v>
      </c>
      <c r="H5" s="120">
        <v>0</v>
      </c>
      <c r="I5" s="120">
        <v>0</v>
      </c>
      <c r="J5" s="120">
        <v>0</v>
      </c>
      <c r="K5" s="120">
        <v>0</v>
      </c>
      <c r="L5" s="120">
        <v>0</v>
      </c>
      <c r="M5" s="120">
        <v>0</v>
      </c>
      <c r="N5" s="120">
        <v>0</v>
      </c>
      <c r="O5" s="120" t="str">
        <f>IF(E5&gt;0,"Да","Нет")</f>
        <v>Нет</v>
      </c>
      <c r="P5" s="120">
        <f>C5*(-10)</f>
        <v>0</v>
      </c>
      <c r="Q5" s="120">
        <f>D5*(-20)</f>
        <v>0</v>
      </c>
      <c r="R5" s="120">
        <f t="shared" ref="R5:S5" si="0">F5*(-5)</f>
        <v>0</v>
      </c>
      <c r="S5" s="120">
        <f t="shared" si="0"/>
        <v>0</v>
      </c>
      <c r="T5" s="120">
        <f>(H5+I5)*(-5)</f>
        <v>0</v>
      </c>
      <c r="U5" s="120">
        <f>IF(J5=0,10,IF(J5&lt;3,5,-5))</f>
        <v>10</v>
      </c>
      <c r="V5" s="120">
        <f>IF(K5=100,10,IF(K5&gt;79,5,-5))</f>
        <v>-5</v>
      </c>
      <c r="W5" s="120">
        <f>L5*(-5)</f>
        <v>0</v>
      </c>
      <c r="X5" s="120">
        <f>M5*10</f>
        <v>0</v>
      </c>
      <c r="Y5" s="121">
        <f>IF(O5="Нет",SUM(P5:X5)+N5,CONCATENATE("НС200_Рейтинг_",SUM(P5:X5)+N5))</f>
        <v>5</v>
      </c>
      <c r="Z5" s="121">
        <v>1</v>
      </c>
      <c r="AA5" s="133" t="s">
        <v>338</v>
      </c>
    </row>
  </sheetData>
  <mergeCells count="6">
    <mergeCell ref="AA2:AA3"/>
    <mergeCell ref="A1:AA1"/>
    <mergeCell ref="A2:A3"/>
    <mergeCell ref="B2:B3"/>
    <mergeCell ref="Y2:Y3"/>
    <mergeCell ref="Z2:Z3"/>
  </mergeCells>
  <pageMargins left="0.23622047244094491" right="0.23622047244094491" top="0.74803149606299213" bottom="0.74803149606299213" header="0.31496062992125984" footer="0.31496062992125984"/>
  <pageSetup paperSize="8" scale="6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5"/>
  <sheetViews>
    <sheetView view="pageBreakPreview" zoomScale="70" zoomScaleNormal="70" zoomScaleSheetLayoutView="70" workbookViewId="0">
      <pane ySplit="1" topLeftCell="A2" activePane="bottomLeft" state="frozen"/>
      <selection activeCell="A2" sqref="A2:AB85"/>
      <selection pane="bottomLeft" activeCell="H3" sqref="H3"/>
    </sheetView>
  </sheetViews>
  <sheetFormatPr defaultRowHeight="15" x14ac:dyDescent="0.25"/>
  <cols>
    <col min="2" max="2" width="38.42578125" customWidth="1"/>
    <col min="3" max="4" width="6.28515625" customWidth="1"/>
    <col min="5" max="6" width="6.42578125" customWidth="1"/>
    <col min="7" max="7" width="5.5703125" customWidth="1"/>
    <col min="8" max="8" width="12.28515625" customWidth="1"/>
    <col min="9" max="9" width="5.7109375" customWidth="1"/>
    <col min="10" max="10" width="7" customWidth="1"/>
    <col min="11" max="11" width="9.85546875" customWidth="1"/>
    <col min="12" max="12" width="7" customWidth="1"/>
    <col min="13" max="14" width="5.7109375" customWidth="1"/>
    <col min="15" max="15" width="7.7109375" bestFit="1" customWidth="1"/>
    <col min="16" max="16" width="4.42578125" bestFit="1" customWidth="1"/>
    <col min="17" max="19" width="5.7109375" customWidth="1"/>
    <col min="20" max="20" width="12.7109375" bestFit="1" customWidth="1"/>
    <col min="21" max="21" width="21.28515625" bestFit="1" customWidth="1"/>
    <col min="22" max="22" width="18.42578125" style="123" bestFit="1" customWidth="1"/>
    <col min="23" max="23" width="7" bestFit="1" customWidth="1"/>
    <col min="26" max="26" width="33.42578125" customWidth="1"/>
    <col min="27" max="27" width="57" customWidth="1"/>
  </cols>
  <sheetData>
    <row r="1" spans="1:28" ht="84" customHeight="1" x14ac:dyDescent="0.25">
      <c r="A1" s="154" t="s">
        <v>344</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34"/>
    </row>
    <row r="2" spans="1:28" ht="176.25" x14ac:dyDescent="0.25">
      <c r="A2" s="155"/>
      <c r="B2" s="155" t="s">
        <v>341</v>
      </c>
      <c r="C2" s="129" t="s">
        <v>316</v>
      </c>
      <c r="D2" s="129" t="s">
        <v>317</v>
      </c>
      <c r="E2" s="129" t="s">
        <v>312</v>
      </c>
      <c r="F2" s="129" t="s">
        <v>237</v>
      </c>
      <c r="G2" s="129" t="s">
        <v>315</v>
      </c>
      <c r="H2" s="129" t="s">
        <v>253</v>
      </c>
      <c r="I2" s="129" t="s">
        <v>254</v>
      </c>
      <c r="J2" s="129" t="s">
        <v>258</v>
      </c>
      <c r="K2" s="129" t="s">
        <v>259</v>
      </c>
      <c r="L2" s="129" t="s">
        <v>260</v>
      </c>
      <c r="M2" s="129" t="s">
        <v>314</v>
      </c>
      <c r="N2" s="130" t="s">
        <v>320</v>
      </c>
      <c r="O2" s="130" t="s">
        <v>321</v>
      </c>
      <c r="P2" s="130" t="s">
        <v>316</v>
      </c>
      <c r="Q2" s="130" t="s">
        <v>317</v>
      </c>
      <c r="R2" s="130" t="s">
        <v>237</v>
      </c>
      <c r="S2" s="130" t="s">
        <v>315</v>
      </c>
      <c r="T2" s="130" t="s">
        <v>333</v>
      </c>
      <c r="U2" s="130" t="s">
        <v>328</v>
      </c>
      <c r="V2" s="130" t="s">
        <v>327</v>
      </c>
      <c r="W2" s="130" t="s">
        <v>331</v>
      </c>
      <c r="X2" s="130" t="s">
        <v>335</v>
      </c>
      <c r="Y2" s="155" t="s">
        <v>263</v>
      </c>
      <c r="Z2" s="155" t="s">
        <v>319</v>
      </c>
      <c r="AA2" s="155" t="s">
        <v>264</v>
      </c>
    </row>
    <row r="3" spans="1:28" ht="147.75" customHeight="1" x14ac:dyDescent="0.25">
      <c r="A3" s="155"/>
      <c r="B3" s="155"/>
      <c r="C3" s="122" t="s">
        <v>334</v>
      </c>
      <c r="D3" s="122" t="s">
        <v>334</v>
      </c>
      <c r="E3" s="122" t="s">
        <v>334</v>
      </c>
      <c r="F3" s="122" t="s">
        <v>334</v>
      </c>
      <c r="G3" s="122" t="s">
        <v>334</v>
      </c>
      <c r="H3" s="122" t="s">
        <v>334</v>
      </c>
      <c r="I3" s="122" t="s">
        <v>334</v>
      </c>
      <c r="J3" s="122" t="s">
        <v>334</v>
      </c>
      <c r="K3" s="122" t="s">
        <v>334</v>
      </c>
      <c r="L3" s="122" t="s">
        <v>334</v>
      </c>
      <c r="M3" s="122" t="s">
        <v>334</v>
      </c>
      <c r="N3" s="125" t="s">
        <v>313</v>
      </c>
      <c r="O3" s="125" t="s">
        <v>322</v>
      </c>
      <c r="P3" s="126" t="s">
        <v>323</v>
      </c>
      <c r="Q3" s="126" t="s">
        <v>324</v>
      </c>
      <c r="R3" s="126" t="s">
        <v>325</v>
      </c>
      <c r="S3" s="126" t="s">
        <v>325</v>
      </c>
      <c r="T3" s="126" t="s">
        <v>325</v>
      </c>
      <c r="U3" s="126" t="s">
        <v>326</v>
      </c>
      <c r="V3" s="126" t="s">
        <v>329</v>
      </c>
      <c r="W3" s="126" t="s">
        <v>325</v>
      </c>
      <c r="X3" s="126" t="s">
        <v>330</v>
      </c>
      <c r="Y3" s="155"/>
      <c r="Z3" s="155"/>
      <c r="AA3" s="155"/>
    </row>
    <row r="4" spans="1:28" x14ac:dyDescent="0.25">
      <c r="A4" s="127">
        <v>1</v>
      </c>
      <c r="B4" s="127">
        <v>2</v>
      </c>
      <c r="C4" s="127">
        <v>4</v>
      </c>
      <c r="D4" s="127">
        <v>5</v>
      </c>
      <c r="E4" s="127">
        <v>6</v>
      </c>
      <c r="F4" s="127">
        <v>7</v>
      </c>
      <c r="G4" s="127">
        <v>8</v>
      </c>
      <c r="H4" s="127">
        <v>9</v>
      </c>
      <c r="I4" s="127">
        <v>10</v>
      </c>
      <c r="J4" s="127">
        <v>11</v>
      </c>
      <c r="K4" s="127">
        <v>12</v>
      </c>
      <c r="L4" s="127">
        <v>13</v>
      </c>
      <c r="M4" s="127">
        <v>15</v>
      </c>
      <c r="N4" s="127">
        <v>3</v>
      </c>
      <c r="O4" s="127">
        <v>4</v>
      </c>
      <c r="P4" s="128">
        <v>5</v>
      </c>
      <c r="Q4" s="128">
        <v>6</v>
      </c>
      <c r="R4" s="128">
        <v>7</v>
      </c>
      <c r="S4" s="128">
        <v>8</v>
      </c>
      <c r="T4" s="128">
        <v>9</v>
      </c>
      <c r="U4" s="128">
        <v>10</v>
      </c>
      <c r="V4" s="128">
        <v>11</v>
      </c>
      <c r="W4" s="128">
        <v>12</v>
      </c>
      <c r="X4" s="128">
        <v>13</v>
      </c>
      <c r="Y4" s="128">
        <v>14</v>
      </c>
      <c r="Z4" s="128">
        <v>15</v>
      </c>
      <c r="AA4" s="128">
        <v>16</v>
      </c>
    </row>
    <row r="5" spans="1:28" x14ac:dyDescent="0.25">
      <c r="A5" s="131">
        <v>1</v>
      </c>
      <c r="B5" s="137" t="s">
        <v>337</v>
      </c>
      <c r="C5" s="120">
        <v>0</v>
      </c>
      <c r="D5" s="120">
        <v>0</v>
      </c>
      <c r="E5" s="120">
        <v>0</v>
      </c>
      <c r="F5" s="120">
        <v>0</v>
      </c>
      <c r="G5" s="120">
        <v>0</v>
      </c>
      <c r="H5" s="120">
        <v>0</v>
      </c>
      <c r="I5" s="120">
        <v>0</v>
      </c>
      <c r="J5" s="120">
        <v>0</v>
      </c>
      <c r="K5" s="120">
        <v>0</v>
      </c>
      <c r="L5" s="120">
        <v>0</v>
      </c>
      <c r="M5" s="120">
        <v>0</v>
      </c>
      <c r="N5" s="120">
        <v>0</v>
      </c>
      <c r="O5" s="120" t="str">
        <f>IF(E5&gt;0,"Да","Нет")</f>
        <v>Нет</v>
      </c>
      <c r="P5" s="120">
        <f>C5*(-10)</f>
        <v>0</v>
      </c>
      <c r="Q5" s="120">
        <f>D5*(-20)</f>
        <v>0</v>
      </c>
      <c r="R5" s="120">
        <f t="shared" ref="R5:S5" si="0">F5*(-5)</f>
        <v>0</v>
      </c>
      <c r="S5" s="120">
        <f t="shared" si="0"/>
        <v>0</v>
      </c>
      <c r="T5" s="120">
        <f>(H5+I5)*(-5)</f>
        <v>0</v>
      </c>
      <c r="U5" s="120">
        <f>IF(J5=0,10,IF(J5&lt;3,5,-5))</f>
        <v>10</v>
      </c>
      <c r="V5" s="120">
        <f>IF(K5=100,10,IF(K5&gt;79,5,-5))</f>
        <v>-5</v>
      </c>
      <c r="W5" s="120">
        <f>L5*(-5)</f>
        <v>0</v>
      </c>
      <c r="X5" s="120">
        <f>M5*10</f>
        <v>0</v>
      </c>
      <c r="Y5" s="121">
        <f>IF(O5="Нет",SUM(P5:X5)+N5,CONCATENATE("НС200_Рейтинг_",SUM(P5:X5)+N5))</f>
        <v>5</v>
      </c>
      <c r="Z5" s="121">
        <v>1</v>
      </c>
      <c r="AA5" s="133" t="s">
        <v>338</v>
      </c>
    </row>
  </sheetData>
  <mergeCells count="6">
    <mergeCell ref="AA2:AA3"/>
    <mergeCell ref="A1:AA1"/>
    <mergeCell ref="A2:A3"/>
    <mergeCell ref="B2:B3"/>
    <mergeCell ref="Y2:Y3"/>
    <mergeCell ref="Z2:Z3"/>
  </mergeCells>
  <pageMargins left="0.23622047244094491" right="0.23622047244094491" top="0.74803149606299213" bottom="0.74803149606299213" header="0.31496062992125984" footer="0.31496062992125984"/>
  <pageSetup paperSize="8"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5"/>
  <sheetViews>
    <sheetView view="pageBreakPreview" zoomScale="55" zoomScaleNormal="70" zoomScaleSheetLayoutView="55" workbookViewId="0">
      <pane ySplit="1" topLeftCell="A2" activePane="bottomLeft" state="frozen"/>
      <selection activeCell="A2" sqref="A2:AB85"/>
      <selection pane="bottomLeft" sqref="A1:AA1"/>
    </sheetView>
  </sheetViews>
  <sheetFormatPr defaultRowHeight="15" x14ac:dyDescent="0.25"/>
  <cols>
    <col min="2" max="2" width="38.42578125" customWidth="1"/>
    <col min="3" max="4" width="6.28515625" customWidth="1"/>
    <col min="5" max="6" width="6.42578125" customWidth="1"/>
    <col min="7" max="7" width="4.85546875" customWidth="1"/>
    <col min="8" max="9" width="12.28515625" customWidth="1"/>
    <col min="10" max="12" width="4.85546875" customWidth="1"/>
    <col min="13" max="13" width="6.28515625" customWidth="1"/>
    <col min="14" max="14" width="6.42578125" customWidth="1"/>
    <col min="15" max="15" width="10" bestFit="1" customWidth="1"/>
    <col min="16" max="16" width="4" bestFit="1" customWidth="1"/>
    <col min="17" max="17" width="23.42578125" customWidth="1"/>
    <col min="18" max="18" width="27.42578125" customWidth="1"/>
    <col min="19" max="19" width="13.28515625" customWidth="1"/>
    <col min="20" max="20" width="9.42578125" bestFit="1" customWidth="1"/>
    <col min="21" max="22" width="18" bestFit="1" customWidth="1"/>
    <col min="23" max="23" width="6.5703125" style="123" bestFit="1" customWidth="1"/>
    <col min="25" max="25" width="22.85546875" customWidth="1"/>
    <col min="26" max="26" width="33.42578125" customWidth="1"/>
    <col min="27" max="27" width="57" customWidth="1"/>
  </cols>
  <sheetData>
    <row r="1" spans="1:28" ht="84" customHeight="1" x14ac:dyDescent="0.25">
      <c r="A1" s="154" t="s">
        <v>345</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34"/>
    </row>
    <row r="2" spans="1:28" ht="141.75" customHeight="1" x14ac:dyDescent="0.25">
      <c r="A2" s="155"/>
      <c r="B2" s="155" t="s">
        <v>341</v>
      </c>
      <c r="C2" s="129" t="s">
        <v>316</v>
      </c>
      <c r="D2" s="129" t="s">
        <v>317</v>
      </c>
      <c r="E2" s="129" t="s">
        <v>312</v>
      </c>
      <c r="F2" s="129" t="s">
        <v>237</v>
      </c>
      <c r="G2" s="129" t="s">
        <v>315</v>
      </c>
      <c r="H2" s="129" t="s">
        <v>253</v>
      </c>
      <c r="I2" s="129" t="s">
        <v>254</v>
      </c>
      <c r="J2" s="129" t="s">
        <v>258</v>
      </c>
      <c r="K2" s="129" t="s">
        <v>259</v>
      </c>
      <c r="L2" s="129" t="s">
        <v>260</v>
      </c>
      <c r="M2" s="129" t="s">
        <v>314</v>
      </c>
      <c r="N2" s="130" t="s">
        <v>320</v>
      </c>
      <c r="O2" s="130" t="s">
        <v>321</v>
      </c>
      <c r="P2" s="130" t="s">
        <v>316</v>
      </c>
      <c r="Q2" s="130" t="s">
        <v>317</v>
      </c>
      <c r="R2" s="130" t="s">
        <v>237</v>
      </c>
      <c r="S2" s="130" t="s">
        <v>315</v>
      </c>
      <c r="T2" s="130" t="s">
        <v>333</v>
      </c>
      <c r="U2" s="130" t="s">
        <v>328</v>
      </c>
      <c r="V2" s="130" t="s">
        <v>327</v>
      </c>
      <c r="W2" s="130" t="s">
        <v>331</v>
      </c>
      <c r="X2" s="130" t="s">
        <v>335</v>
      </c>
      <c r="Y2" s="155" t="s">
        <v>263</v>
      </c>
      <c r="Z2" s="155" t="s">
        <v>319</v>
      </c>
      <c r="AA2" s="155" t="s">
        <v>264</v>
      </c>
    </row>
    <row r="3" spans="1:28" ht="162" x14ac:dyDescent="0.25">
      <c r="A3" s="155"/>
      <c r="B3" s="155"/>
      <c r="C3" s="122" t="s">
        <v>334</v>
      </c>
      <c r="D3" s="122" t="s">
        <v>334</v>
      </c>
      <c r="E3" s="122" t="s">
        <v>334</v>
      </c>
      <c r="F3" s="122" t="s">
        <v>334</v>
      </c>
      <c r="G3" s="122" t="s">
        <v>334</v>
      </c>
      <c r="H3" s="122" t="s">
        <v>334</v>
      </c>
      <c r="I3" s="122" t="s">
        <v>334</v>
      </c>
      <c r="J3" s="122" t="s">
        <v>334</v>
      </c>
      <c r="K3" s="122" t="s">
        <v>334</v>
      </c>
      <c r="L3" s="122" t="s">
        <v>334</v>
      </c>
      <c r="M3" s="122" t="s">
        <v>334</v>
      </c>
      <c r="N3" s="125" t="s">
        <v>313</v>
      </c>
      <c r="O3" s="125" t="s">
        <v>322</v>
      </c>
      <c r="P3" s="126" t="s">
        <v>323</v>
      </c>
      <c r="Q3" s="126" t="s">
        <v>324</v>
      </c>
      <c r="R3" s="126" t="s">
        <v>325</v>
      </c>
      <c r="S3" s="126" t="s">
        <v>325</v>
      </c>
      <c r="T3" s="126" t="s">
        <v>325</v>
      </c>
      <c r="U3" s="126" t="s">
        <v>326</v>
      </c>
      <c r="V3" s="126" t="s">
        <v>329</v>
      </c>
      <c r="W3" s="126" t="s">
        <v>325</v>
      </c>
      <c r="X3" s="126" t="s">
        <v>330</v>
      </c>
      <c r="Y3" s="155"/>
      <c r="Z3" s="155"/>
      <c r="AA3" s="155"/>
    </row>
    <row r="4" spans="1:28" x14ac:dyDescent="0.25">
      <c r="A4" s="127">
        <v>1</v>
      </c>
      <c r="B4" s="127">
        <v>2</v>
      </c>
      <c r="C4" s="127">
        <v>4</v>
      </c>
      <c r="D4" s="127">
        <v>5</v>
      </c>
      <c r="E4" s="127">
        <v>6</v>
      </c>
      <c r="F4" s="127">
        <v>7</v>
      </c>
      <c r="G4" s="127">
        <v>8</v>
      </c>
      <c r="H4" s="127">
        <v>9</v>
      </c>
      <c r="I4" s="127">
        <v>10</v>
      </c>
      <c r="J4" s="127">
        <v>11</v>
      </c>
      <c r="K4" s="127">
        <v>12</v>
      </c>
      <c r="L4" s="127">
        <v>13</v>
      </c>
      <c r="M4" s="127">
        <v>15</v>
      </c>
      <c r="N4" s="127">
        <v>3</v>
      </c>
      <c r="O4" s="127">
        <v>4</v>
      </c>
      <c r="P4" s="128">
        <v>5</v>
      </c>
      <c r="Q4" s="128">
        <v>6</v>
      </c>
      <c r="R4" s="128">
        <v>7</v>
      </c>
      <c r="S4" s="128">
        <v>8</v>
      </c>
      <c r="T4" s="128">
        <v>9</v>
      </c>
      <c r="U4" s="128">
        <v>10</v>
      </c>
      <c r="V4" s="128">
        <v>11</v>
      </c>
      <c r="W4" s="128">
        <v>12</v>
      </c>
      <c r="X4" s="128">
        <v>13</v>
      </c>
      <c r="Y4" s="128">
        <v>14</v>
      </c>
      <c r="Z4" s="128">
        <v>15</v>
      </c>
      <c r="AA4" s="128">
        <v>16</v>
      </c>
    </row>
    <row r="5" spans="1:28" x14ac:dyDescent="0.25">
      <c r="A5" s="131">
        <v>1</v>
      </c>
      <c r="B5" s="137" t="s">
        <v>337</v>
      </c>
      <c r="C5" s="120">
        <v>0</v>
      </c>
      <c r="D5" s="120">
        <v>0</v>
      </c>
      <c r="E5" s="120">
        <v>0</v>
      </c>
      <c r="F5" s="120">
        <v>0</v>
      </c>
      <c r="G5" s="120">
        <v>0</v>
      </c>
      <c r="H5" s="120">
        <v>0</v>
      </c>
      <c r="I5" s="120">
        <v>0</v>
      </c>
      <c r="J5" s="120">
        <v>0</v>
      </c>
      <c r="K5" s="120">
        <v>0</v>
      </c>
      <c r="L5" s="120">
        <v>0</v>
      </c>
      <c r="M5" s="120">
        <v>0</v>
      </c>
      <c r="N5" s="120">
        <v>0</v>
      </c>
      <c r="O5" s="120" t="str">
        <f>IF(E5&gt;0,"Да","Нет")</f>
        <v>Нет</v>
      </c>
      <c r="P5" s="120">
        <f>C5*(-10)</f>
        <v>0</v>
      </c>
      <c r="Q5" s="120">
        <f>D5*(-20)</f>
        <v>0</v>
      </c>
      <c r="R5" s="120">
        <f t="shared" ref="R5:S5" si="0">F5*(-5)</f>
        <v>0</v>
      </c>
      <c r="S5" s="120">
        <f t="shared" si="0"/>
        <v>0</v>
      </c>
      <c r="T5" s="120">
        <f>(H5+I5)*(-5)</f>
        <v>0</v>
      </c>
      <c r="U5" s="120">
        <f>IF(J5=0,10,IF(J5&lt;3,5,-5))</f>
        <v>10</v>
      </c>
      <c r="V5" s="120">
        <f>IF(K5=100,10,IF(K5&gt;79,5,-5))</f>
        <v>-5</v>
      </c>
      <c r="W5" s="120">
        <f>L5*(-5)</f>
        <v>0</v>
      </c>
      <c r="X5" s="120">
        <f>M5*10</f>
        <v>0</v>
      </c>
      <c r="Y5" s="121">
        <f>IF(O5="Нет",SUM(P5:X5)+N5,CONCATENATE("НС200_Рейтинг_",SUM(P5:X5)+N5))</f>
        <v>5</v>
      </c>
      <c r="Z5" s="121">
        <v>1</v>
      </c>
      <c r="AA5" s="133" t="s">
        <v>338</v>
      </c>
    </row>
  </sheetData>
  <mergeCells count="6">
    <mergeCell ref="Y2:Y3"/>
    <mergeCell ref="Z2:Z3"/>
    <mergeCell ref="AA2:AA3"/>
    <mergeCell ref="A1:AA1"/>
    <mergeCell ref="A2:A3"/>
    <mergeCell ref="B2:B3"/>
  </mergeCells>
  <pageMargins left="0.23622047244094491" right="0.23622047244094491" top="0.74803149606299213" bottom="0.74803149606299213" header="0.31496062992125984" footer="0.31496062992125984"/>
  <pageSetup paperSize="8" scale="5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B5"/>
  <sheetViews>
    <sheetView view="pageBreakPreview" zoomScale="60" zoomScaleNormal="70" workbookViewId="0">
      <pane ySplit="1" topLeftCell="A2" activePane="bottomLeft" state="frozen"/>
      <selection activeCell="A2" sqref="A2:AB85"/>
      <selection pane="bottomLeft" sqref="A1:AB1"/>
    </sheetView>
  </sheetViews>
  <sheetFormatPr defaultRowHeight="15" x14ac:dyDescent="0.25"/>
  <cols>
    <col min="2" max="2" width="38.42578125" customWidth="1"/>
    <col min="3" max="3" width="10.42578125" bestFit="1" customWidth="1"/>
    <col min="4" max="6" width="6.28515625" customWidth="1"/>
    <col min="7" max="7" width="6.42578125" customWidth="1"/>
    <col min="8" max="8" width="5.42578125" customWidth="1"/>
    <col min="9" max="9" width="12.5703125" customWidth="1"/>
    <col min="10" max="10" width="12.28515625" customWidth="1"/>
    <col min="11" max="12" width="7" customWidth="1"/>
    <col min="13" max="13" width="5.42578125" customWidth="1"/>
    <col min="14" max="14" width="27" customWidth="1"/>
    <col min="15" max="15" width="5.7109375" customWidth="1"/>
    <col min="16" max="16" width="8.28515625" bestFit="1" customWidth="1"/>
    <col min="17" max="17" width="10.42578125" bestFit="1" customWidth="1"/>
    <col min="18" max="18" width="4.140625" bestFit="1" customWidth="1"/>
    <col min="19" max="20" width="5.7109375" customWidth="1"/>
    <col min="21" max="21" width="9.85546875" bestFit="1" customWidth="1"/>
    <col min="22" max="22" width="21.28515625" bestFit="1" customWidth="1"/>
    <col min="23" max="23" width="18.42578125" bestFit="1" customWidth="1"/>
    <col min="24" max="24" width="4.7109375" style="123" bestFit="1" customWidth="1"/>
    <col min="27" max="27" width="33.42578125" customWidth="1"/>
    <col min="28" max="28" width="57" customWidth="1"/>
  </cols>
  <sheetData>
    <row r="1" spans="1:28" ht="84" customHeight="1" x14ac:dyDescent="0.25">
      <c r="A1" s="145" t="s">
        <v>346</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row>
    <row r="2" spans="1:28" ht="192" customHeight="1" x14ac:dyDescent="0.25">
      <c r="A2" s="155"/>
      <c r="B2" s="155" t="s">
        <v>341</v>
      </c>
      <c r="C2" s="156" t="s">
        <v>318</v>
      </c>
      <c r="D2" s="129" t="s">
        <v>316</v>
      </c>
      <c r="E2" s="129" t="s">
        <v>317</v>
      </c>
      <c r="F2" s="129" t="s">
        <v>312</v>
      </c>
      <c r="G2" s="129" t="s">
        <v>237</v>
      </c>
      <c r="H2" s="129" t="s">
        <v>315</v>
      </c>
      <c r="I2" s="129" t="s">
        <v>253</v>
      </c>
      <c r="J2" s="129" t="s">
        <v>254</v>
      </c>
      <c r="K2" s="129" t="s">
        <v>258</v>
      </c>
      <c r="L2" s="129" t="s">
        <v>259</v>
      </c>
      <c r="M2" s="129" t="s">
        <v>260</v>
      </c>
      <c r="N2" s="129" t="s">
        <v>314</v>
      </c>
      <c r="O2" s="130" t="s">
        <v>320</v>
      </c>
      <c r="P2" s="130" t="s">
        <v>321</v>
      </c>
      <c r="Q2" s="130" t="s">
        <v>316</v>
      </c>
      <c r="R2" s="130" t="s">
        <v>317</v>
      </c>
      <c r="S2" s="130" t="s">
        <v>237</v>
      </c>
      <c r="T2" s="130" t="s">
        <v>315</v>
      </c>
      <c r="U2" s="130" t="s">
        <v>333</v>
      </c>
      <c r="V2" s="130" t="s">
        <v>328</v>
      </c>
      <c r="W2" s="130" t="s">
        <v>327</v>
      </c>
      <c r="X2" s="130" t="s">
        <v>331</v>
      </c>
      <c r="Y2" s="130" t="s">
        <v>335</v>
      </c>
      <c r="Z2" s="155" t="s">
        <v>263</v>
      </c>
      <c r="AA2" s="155" t="s">
        <v>319</v>
      </c>
      <c r="AB2" s="155" t="s">
        <v>264</v>
      </c>
    </row>
    <row r="3" spans="1:28" ht="147.75" customHeight="1" x14ac:dyDescent="0.25">
      <c r="A3" s="155"/>
      <c r="B3" s="155"/>
      <c r="C3" s="156"/>
      <c r="D3" s="122" t="s">
        <v>334</v>
      </c>
      <c r="E3" s="122" t="s">
        <v>334</v>
      </c>
      <c r="F3" s="122" t="s">
        <v>334</v>
      </c>
      <c r="G3" s="122" t="s">
        <v>334</v>
      </c>
      <c r="H3" s="122" t="s">
        <v>334</v>
      </c>
      <c r="I3" s="122" t="s">
        <v>334</v>
      </c>
      <c r="J3" s="122" t="s">
        <v>334</v>
      </c>
      <c r="K3" s="122" t="s">
        <v>334</v>
      </c>
      <c r="L3" s="122" t="s">
        <v>334</v>
      </c>
      <c r="M3" s="122" t="s">
        <v>334</v>
      </c>
      <c r="N3" s="122" t="s">
        <v>334</v>
      </c>
      <c r="O3" s="125" t="s">
        <v>313</v>
      </c>
      <c r="P3" s="125" t="s">
        <v>322</v>
      </c>
      <c r="Q3" s="126" t="s">
        <v>323</v>
      </c>
      <c r="R3" s="126" t="s">
        <v>324</v>
      </c>
      <c r="S3" s="126" t="s">
        <v>325</v>
      </c>
      <c r="T3" s="126" t="s">
        <v>325</v>
      </c>
      <c r="U3" s="126" t="s">
        <v>325</v>
      </c>
      <c r="V3" s="126" t="s">
        <v>326</v>
      </c>
      <c r="W3" s="126" t="s">
        <v>329</v>
      </c>
      <c r="X3" s="126" t="s">
        <v>325</v>
      </c>
      <c r="Y3" s="126" t="s">
        <v>330</v>
      </c>
      <c r="Z3" s="155"/>
      <c r="AA3" s="155"/>
      <c r="AB3" s="155"/>
    </row>
    <row r="4" spans="1:28" x14ac:dyDescent="0.25">
      <c r="A4" s="127">
        <v>1</v>
      </c>
      <c r="B4" s="127">
        <v>2</v>
      </c>
      <c r="C4" s="127">
        <v>3</v>
      </c>
      <c r="D4" s="127">
        <v>4</v>
      </c>
      <c r="E4" s="127">
        <v>5</v>
      </c>
      <c r="F4" s="127">
        <v>6</v>
      </c>
      <c r="G4" s="127">
        <v>7</v>
      </c>
      <c r="H4" s="127">
        <v>8</v>
      </c>
      <c r="I4" s="127">
        <v>9</v>
      </c>
      <c r="J4" s="127">
        <v>10</v>
      </c>
      <c r="K4" s="127">
        <v>11</v>
      </c>
      <c r="L4" s="127">
        <v>12</v>
      </c>
      <c r="M4" s="127">
        <v>13</v>
      </c>
      <c r="N4" s="127">
        <v>15</v>
      </c>
      <c r="O4" s="127">
        <v>4</v>
      </c>
      <c r="P4" s="127">
        <v>5</v>
      </c>
      <c r="Q4" s="127">
        <v>6</v>
      </c>
      <c r="R4" s="128">
        <v>7</v>
      </c>
      <c r="S4" s="128">
        <v>8</v>
      </c>
      <c r="T4" s="128">
        <v>9</v>
      </c>
      <c r="U4" s="128">
        <v>10</v>
      </c>
      <c r="V4" s="128">
        <v>11</v>
      </c>
      <c r="W4" s="128">
        <v>12</v>
      </c>
      <c r="X4" s="128">
        <v>13</v>
      </c>
      <c r="Y4" s="128">
        <v>14</v>
      </c>
      <c r="Z4" s="128">
        <v>15</v>
      </c>
      <c r="AA4" s="128">
        <v>16</v>
      </c>
      <c r="AB4" s="128">
        <v>17</v>
      </c>
    </row>
    <row r="5" spans="1:28" x14ac:dyDescent="0.25">
      <c r="A5" s="131">
        <v>1</v>
      </c>
      <c r="B5" s="137" t="s">
        <v>337</v>
      </c>
      <c r="C5" s="132">
        <v>37</v>
      </c>
      <c r="D5" s="120">
        <v>0</v>
      </c>
      <c r="E5" s="120">
        <v>0</v>
      </c>
      <c r="F5" s="120">
        <v>0</v>
      </c>
      <c r="G5" s="120">
        <v>0</v>
      </c>
      <c r="H5" s="120">
        <v>0</v>
      </c>
      <c r="I5" s="120">
        <v>0</v>
      </c>
      <c r="J5" s="120">
        <v>0</v>
      </c>
      <c r="K5" s="120">
        <v>0</v>
      </c>
      <c r="L5" s="120">
        <v>0</v>
      </c>
      <c r="M5" s="120">
        <v>0</v>
      </c>
      <c r="N5" s="120">
        <v>0</v>
      </c>
      <c r="O5" s="120">
        <v>0</v>
      </c>
      <c r="P5" s="120" t="str">
        <f>IF(F5&gt;0,"Да","Нет")</f>
        <v>Нет</v>
      </c>
      <c r="Q5" s="120">
        <f>D5*(-10)</f>
        <v>0</v>
      </c>
      <c r="R5" s="120">
        <f>E5*(-20)</f>
        <v>0</v>
      </c>
      <c r="S5" s="120">
        <f t="shared" ref="S5:T5" si="0">G5*(-5)</f>
        <v>0</v>
      </c>
      <c r="T5" s="120">
        <f t="shared" si="0"/>
        <v>0</v>
      </c>
      <c r="U5" s="120">
        <f>(I5+J5)*(-5)</f>
        <v>0</v>
      </c>
      <c r="V5" s="120">
        <f>IF(K5=0,10,IF(K5&lt;3,5,-5))</f>
        <v>10</v>
      </c>
      <c r="W5" s="120">
        <f>IF(L5=100,10,IF(L5&gt;79,5,-5))</f>
        <v>-5</v>
      </c>
      <c r="X5" s="120">
        <f>M5*(-5)</f>
        <v>0</v>
      </c>
      <c r="Y5" s="120">
        <f>N5*10</f>
        <v>0</v>
      </c>
      <c r="Z5" s="121">
        <f>IF(P5="Нет",SUM(Q5:Y5)+O5,CONCATENATE("НС200_Рейтинг_",SUM(Q5:Y5)+O5))</f>
        <v>5</v>
      </c>
      <c r="AA5" s="121">
        <v>1</v>
      </c>
      <c r="AB5" s="133" t="s">
        <v>338</v>
      </c>
    </row>
  </sheetData>
  <autoFilter ref="A4:AB5">
    <sortState ref="A5:AB14">
      <sortCondition descending="1" ref="Z4:Z14"/>
    </sortState>
  </autoFilter>
  <mergeCells count="7">
    <mergeCell ref="AB2:AB3"/>
    <mergeCell ref="C2:C3"/>
    <mergeCell ref="A1:AB1"/>
    <mergeCell ref="A2:A3"/>
    <mergeCell ref="B2:B3"/>
    <mergeCell ref="Z2:Z3"/>
    <mergeCell ref="AA2:AA3"/>
  </mergeCells>
  <pageMargins left="0.25" right="0.25" top="0.75" bottom="0.75" header="0.3" footer="0.3"/>
  <pageSetup paperSize="8" scale="5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E24"/>
  <sheetViews>
    <sheetView workbookViewId="0"/>
  </sheetViews>
  <sheetFormatPr defaultRowHeight="15" x14ac:dyDescent="0.25"/>
  <cols>
    <col min="1" max="1" width="41" bestFit="1" customWidth="1"/>
    <col min="3" max="3" width="26.42578125" customWidth="1"/>
  </cols>
  <sheetData>
    <row r="2" spans="1:5" ht="30" x14ac:dyDescent="0.25">
      <c r="A2" s="68" t="s">
        <v>228</v>
      </c>
      <c r="B2" s="73" t="s">
        <v>5</v>
      </c>
      <c r="C2" s="74" t="s">
        <v>265</v>
      </c>
      <c r="D2" s="75" t="s">
        <v>263</v>
      </c>
      <c r="E2" s="76" t="s">
        <v>266</v>
      </c>
    </row>
    <row r="3" spans="1:5" x14ac:dyDescent="0.25">
      <c r="A3" s="64" t="s">
        <v>78</v>
      </c>
      <c r="B3" s="58">
        <v>93</v>
      </c>
      <c r="C3" s="58">
        <v>93</v>
      </c>
      <c r="D3" s="66">
        <v>85</v>
      </c>
      <c r="E3" s="66">
        <v>1</v>
      </c>
    </row>
    <row r="4" spans="1:5" x14ac:dyDescent="0.25">
      <c r="A4" s="64" t="s">
        <v>54</v>
      </c>
      <c r="B4" s="58">
        <v>87.5</v>
      </c>
      <c r="C4" s="58">
        <v>87.5</v>
      </c>
      <c r="D4" s="66">
        <v>75</v>
      </c>
      <c r="E4" s="66">
        <v>2</v>
      </c>
    </row>
    <row r="5" spans="1:5" x14ac:dyDescent="0.25">
      <c r="A5" s="64" t="s">
        <v>149</v>
      </c>
      <c r="B5" s="58">
        <v>86</v>
      </c>
      <c r="C5" s="58">
        <v>86</v>
      </c>
      <c r="D5" s="66">
        <v>75</v>
      </c>
      <c r="E5" s="66">
        <v>3</v>
      </c>
    </row>
    <row r="6" spans="1:5" x14ac:dyDescent="0.25">
      <c r="A6" s="64" t="s">
        <v>167</v>
      </c>
      <c r="B6" s="58">
        <v>80</v>
      </c>
      <c r="C6" s="58">
        <v>80</v>
      </c>
      <c r="D6" s="66">
        <v>60</v>
      </c>
      <c r="E6" s="66">
        <v>4</v>
      </c>
    </row>
    <row r="7" spans="1:5" x14ac:dyDescent="0.25">
      <c r="A7" s="64" t="s">
        <v>80</v>
      </c>
      <c r="B7" s="58">
        <v>75.5</v>
      </c>
      <c r="C7" s="58">
        <v>75.5</v>
      </c>
      <c r="D7" s="66">
        <v>60</v>
      </c>
      <c r="E7" s="66">
        <v>5</v>
      </c>
    </row>
    <row r="11" spans="1:5" ht="45" x14ac:dyDescent="0.25">
      <c r="A11" s="68" t="s">
        <v>228</v>
      </c>
      <c r="B11" s="73" t="s">
        <v>0</v>
      </c>
      <c r="C11" s="74" t="s">
        <v>265</v>
      </c>
      <c r="D11" s="75" t="s">
        <v>263</v>
      </c>
      <c r="E11" s="76" t="s">
        <v>266</v>
      </c>
    </row>
    <row r="12" spans="1:5" x14ac:dyDescent="0.25">
      <c r="A12" s="64" t="s">
        <v>31</v>
      </c>
      <c r="B12" s="58">
        <v>96</v>
      </c>
      <c r="C12" s="58">
        <v>96</v>
      </c>
      <c r="D12" s="66">
        <v>100</v>
      </c>
      <c r="E12" s="66">
        <v>1</v>
      </c>
    </row>
    <row r="13" spans="1:5" x14ac:dyDescent="0.25">
      <c r="A13" s="64" t="s">
        <v>17</v>
      </c>
      <c r="B13" s="58">
        <v>90.5</v>
      </c>
      <c r="C13" s="58">
        <v>90.5</v>
      </c>
      <c r="D13" s="66">
        <v>90</v>
      </c>
      <c r="E13" s="66">
        <v>2</v>
      </c>
    </row>
    <row r="14" spans="1:5" x14ac:dyDescent="0.25">
      <c r="A14" s="64" t="s">
        <v>38</v>
      </c>
      <c r="B14" s="58">
        <v>88.25</v>
      </c>
      <c r="C14" s="58">
        <v>88.25</v>
      </c>
      <c r="D14" s="66">
        <v>90</v>
      </c>
      <c r="E14" s="66">
        <v>3</v>
      </c>
    </row>
    <row r="15" spans="1:5" x14ac:dyDescent="0.25">
      <c r="A15" s="64" t="s">
        <v>179</v>
      </c>
      <c r="B15" s="58">
        <v>88</v>
      </c>
      <c r="C15" s="58">
        <v>88</v>
      </c>
      <c r="D15" s="66">
        <v>90</v>
      </c>
      <c r="E15" s="66">
        <v>4</v>
      </c>
    </row>
    <row r="16" spans="1:5" x14ac:dyDescent="0.25">
      <c r="A16" s="64" t="s">
        <v>11</v>
      </c>
      <c r="B16" s="58">
        <v>85.5</v>
      </c>
      <c r="C16" s="58">
        <v>85.5</v>
      </c>
      <c r="D16" s="66">
        <v>80</v>
      </c>
      <c r="E16" s="66">
        <v>5</v>
      </c>
    </row>
    <row r="17" spans="1:5" x14ac:dyDescent="0.25">
      <c r="E17" s="72"/>
    </row>
    <row r="20" spans="1:5" ht="30" x14ac:dyDescent="0.25">
      <c r="A20" s="68" t="s">
        <v>228</v>
      </c>
      <c r="B20" s="73" t="s">
        <v>57</v>
      </c>
      <c r="C20" s="74" t="s">
        <v>265</v>
      </c>
      <c r="D20" s="75" t="s">
        <v>263</v>
      </c>
      <c r="E20" s="76" t="s">
        <v>266</v>
      </c>
    </row>
    <row r="21" spans="1:5" x14ac:dyDescent="0.25">
      <c r="A21" s="64" t="s">
        <v>135</v>
      </c>
      <c r="B21" s="58">
        <v>94</v>
      </c>
      <c r="C21" s="58">
        <v>93.5</v>
      </c>
      <c r="D21" s="66">
        <v>100</v>
      </c>
      <c r="E21" s="66">
        <v>1</v>
      </c>
    </row>
    <row r="22" spans="1:5" x14ac:dyDescent="0.25">
      <c r="A22" s="64" t="s">
        <v>20</v>
      </c>
      <c r="B22" s="58">
        <v>93</v>
      </c>
      <c r="C22" s="58">
        <v>93</v>
      </c>
      <c r="D22" s="66">
        <v>100</v>
      </c>
      <c r="E22" s="66">
        <v>2</v>
      </c>
    </row>
    <row r="23" spans="1:5" x14ac:dyDescent="0.25">
      <c r="A23" s="64" t="s">
        <v>107</v>
      </c>
      <c r="B23" s="58">
        <v>93.5</v>
      </c>
      <c r="C23" s="58">
        <v>93.5</v>
      </c>
      <c r="D23" s="66">
        <v>85</v>
      </c>
      <c r="E23" s="66">
        <v>3</v>
      </c>
    </row>
    <row r="24" spans="1:5" x14ac:dyDescent="0.25">
      <c r="A24" s="64" t="s">
        <v>100</v>
      </c>
      <c r="B24" s="58">
        <v>82</v>
      </c>
      <c r="C24" s="58">
        <v>82</v>
      </c>
      <c r="D24" s="66">
        <v>65</v>
      </c>
      <c r="E24" s="66">
        <v>4</v>
      </c>
    </row>
  </sheetData>
  <conditionalFormatting sqref="B3:B7 B12:B16 B21:B24">
    <cfRule type="cellIs" dxfId="34" priority="12" operator="greaterThan">
      <formula>75</formula>
    </cfRule>
  </conditionalFormatting>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Итог</vt:lpstr>
      <vt:lpstr>приложение 18</vt:lpstr>
      <vt:lpstr>Сводная</vt:lpstr>
      <vt:lpstr>ОиР</vt:lpstr>
      <vt:lpstr>Прочее</vt:lpstr>
      <vt:lpstr>Скважинные</vt:lpstr>
      <vt:lpstr>СМР</vt:lpstr>
      <vt:lpstr>Транспорт</vt:lpstr>
      <vt:lpstr>Результаты 2022</vt:lpstr>
      <vt:lpstr>Лист2</vt:lpstr>
      <vt:lpstr>Лист1</vt:lpstr>
      <vt:lpstr>Итог!_Toc471894178</vt:lpstr>
      <vt:lpstr>Сводная!_Toc471894178</vt:lpstr>
      <vt:lpstr>Сводная!Заголовки_для_печати</vt:lpstr>
      <vt:lpstr>СМР!Заголовки_для_печати</vt:lpstr>
      <vt:lpstr>Итог!Область_печати</vt:lpstr>
      <vt:lpstr>ОиР!Область_печати</vt:lpstr>
      <vt:lpstr>'приложение 18'!Область_печати</vt:lpstr>
      <vt:lpstr>Прочее!Область_печати</vt:lpstr>
      <vt:lpstr>Сводная!Область_печати</vt:lpstr>
      <vt:lpstr>Скважинные!Область_печати</vt:lpstr>
      <vt:lpstr>СМР!Область_печати</vt:lpstr>
      <vt:lpstr>Транспорт!Область_печати</vt:lpstr>
    </vt:vector>
  </TitlesOfParts>
  <Company>ООО "РН-Ванкор"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Кривенко Наталья Владимировна</cp:lastModifiedBy>
  <cp:lastPrinted>2024-02-01T04:51:38Z</cp:lastPrinted>
  <dcterms:created xsi:type="dcterms:W3CDTF">2023-01-09T07:58:54Z</dcterms:created>
  <dcterms:modified xsi:type="dcterms:W3CDTF">2024-11-12T03:27:47Z</dcterms:modified>
</cp:coreProperties>
</file>